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Luis\Desktop\home office\transparencia\2021\"/>
    </mc:Choice>
  </mc:AlternateContent>
  <xr:revisionPtr revIDLastSave="0" documentId="8_{2C104BD3-8511-45A5-98CB-95F875557138}" xr6:coauthVersionLast="46" xr6:coauthVersionMax="46" xr10:uidLastSave="{00000000-0000-0000-0000-000000000000}"/>
  <bookViews>
    <workbookView xWindow="-19320" yWindow="-2130" windowWidth="19440" windowHeight="15000" tabRatio="764" activeTab="4"/>
  </bookViews>
  <sheets>
    <sheet name="Est flujos Efect" sheetId="15" r:id="rId1"/>
    <sheet name="Balance-1" sheetId="10" r:id="rId2"/>
    <sheet name="Balance-2" sheetId="11" r:id="rId3"/>
    <sheet name="Pda-Ganc" sheetId="12" r:id="rId4"/>
    <sheet name="SUBV" sheetId="27" r:id="rId5"/>
    <sheet name="END" sheetId="17" r:id="rId6"/>
    <sheet name="MEM 1" sheetId="18" r:id="rId7"/>
    <sheet name="MEM 2" sheetId="19" r:id="rId8"/>
    <sheet name="MEM 3" sheetId="20" r:id="rId9"/>
    <sheet name="ENCOM" sheetId="21" r:id="rId10"/>
    <sheet name="INVER" sheetId="22" r:id="rId11"/>
    <sheet name="PERSONAL" sheetId="26" r:id="rId12"/>
  </sheets>
  <definedNames>
    <definedName name="_xlnm.Print_Area" localSheetId="1">'Balance-1'!$A$1:$D$68</definedName>
    <definedName name="_xlnm.Print_Area" localSheetId="2">'Balance-2'!$A$1:$D$62</definedName>
    <definedName name="_xlnm.Print_Area" localSheetId="9">ENCOM!$A$1:$F$26</definedName>
    <definedName name="_xlnm.Print_Area" localSheetId="0">'Est flujos Efect'!$A$1:$D$77</definedName>
    <definedName name="_xlnm.Print_Area" localSheetId="10">INVER!$A$1:$I$29</definedName>
    <definedName name="_xlnm.Print_Area" localSheetId="6">'MEM 1'!$A$1:$B$258</definedName>
    <definedName name="_xlnm.Print_Area" localSheetId="7">'MEM 2'!$A$1:$B$76</definedName>
    <definedName name="_xlnm.Print_Area" localSheetId="8">'MEM 3'!$A$1:$B$141</definedName>
    <definedName name="_xlnm.Print_Area" localSheetId="3">'Pda-Ganc'!$A$1:$D$68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27" l="1"/>
  <c r="C51" i="27"/>
  <c r="D43" i="27"/>
  <c r="C43" i="27"/>
  <c r="D19" i="27"/>
  <c r="C19" i="27"/>
  <c r="C15" i="27"/>
  <c r="D18" i="12"/>
  <c r="D24" i="12"/>
  <c r="D15" i="12"/>
  <c r="C18" i="12"/>
  <c r="C24" i="12"/>
  <c r="T17" i="26"/>
  <c r="T16" i="26"/>
  <c r="T19" i="26"/>
  <c r="T15" i="26"/>
  <c r="T11" i="26"/>
  <c r="T10" i="26"/>
  <c r="T9" i="26"/>
  <c r="T8" i="26"/>
  <c r="T7" i="26"/>
  <c r="T6" i="26"/>
  <c r="M17" i="26"/>
  <c r="M16" i="26"/>
  <c r="M15" i="26"/>
  <c r="M19" i="26"/>
  <c r="M11" i="26"/>
  <c r="M10" i="26"/>
  <c r="M9" i="26"/>
  <c r="M8" i="26"/>
  <c r="M7" i="26"/>
  <c r="M6" i="26"/>
  <c r="S19" i="26"/>
  <c r="R19" i="26"/>
  <c r="L19" i="26"/>
  <c r="K19" i="26"/>
  <c r="Q19" i="26"/>
  <c r="P19" i="26"/>
  <c r="O26" i="26"/>
  <c r="O25" i="26"/>
  <c r="N25" i="26"/>
  <c r="O24" i="26"/>
  <c r="N24" i="26"/>
  <c r="O23" i="26"/>
  <c r="N23" i="26"/>
  <c r="O22" i="26"/>
  <c r="N22" i="26"/>
  <c r="O21" i="26"/>
  <c r="N21" i="26"/>
  <c r="O20" i="26"/>
  <c r="N20" i="26"/>
  <c r="O19" i="26"/>
  <c r="N19" i="26"/>
  <c r="O12" i="26"/>
  <c r="N12" i="26"/>
  <c r="H26" i="26"/>
  <c r="H25" i="26"/>
  <c r="G25" i="26"/>
  <c r="H24" i="26"/>
  <c r="G24" i="26"/>
  <c r="H23" i="26"/>
  <c r="G23" i="26"/>
  <c r="H22" i="26"/>
  <c r="G22" i="26"/>
  <c r="H21" i="26"/>
  <c r="G21" i="26"/>
  <c r="H20" i="26"/>
  <c r="G20" i="26"/>
  <c r="G26" i="26"/>
  <c r="H19" i="26"/>
  <c r="G19" i="26"/>
  <c r="H12" i="26"/>
  <c r="G12" i="26"/>
  <c r="C23" i="15"/>
  <c r="D66" i="10"/>
  <c r="D40" i="11"/>
  <c r="D26" i="11"/>
  <c r="D16" i="10"/>
  <c r="D15" i="10"/>
  <c r="D12" i="10"/>
  <c r="C64" i="10"/>
  <c r="C57" i="11"/>
  <c r="C11" i="12"/>
  <c r="C10" i="12"/>
  <c r="C6" i="12"/>
  <c r="F17" i="26"/>
  <c r="F16" i="26"/>
  <c r="F23" i="26"/>
  <c r="F15" i="26"/>
  <c r="E12" i="26"/>
  <c r="D12" i="26"/>
  <c r="C12" i="26"/>
  <c r="B12" i="26"/>
  <c r="F11" i="26"/>
  <c r="F25" i="26"/>
  <c r="F10" i="26"/>
  <c r="F24" i="26"/>
  <c r="F9" i="26"/>
  <c r="F8" i="26"/>
  <c r="F22" i="26"/>
  <c r="F7" i="26"/>
  <c r="F6" i="26"/>
  <c r="D28" i="12"/>
  <c r="D6" i="10"/>
  <c r="C6" i="10"/>
  <c r="J19" i="26"/>
  <c r="I19" i="26"/>
  <c r="D11" i="12"/>
  <c r="D50" i="10"/>
  <c r="D59" i="11"/>
  <c r="D57" i="11"/>
  <c r="D53" i="11"/>
  <c r="D64" i="10"/>
  <c r="C15" i="12"/>
  <c r="C48" i="12"/>
  <c r="C32" i="12"/>
  <c r="C32" i="10"/>
  <c r="C27" i="10"/>
  <c r="C22" i="12"/>
  <c r="C20" i="12"/>
  <c r="C17" i="10"/>
  <c r="C28" i="12"/>
  <c r="D22" i="12"/>
  <c r="D20" i="12"/>
  <c r="D56" i="11"/>
  <c r="D48" i="11"/>
  <c r="D46" i="11"/>
  <c r="D65" i="10"/>
  <c r="D47" i="10"/>
  <c r="D44" i="10"/>
  <c r="C40" i="12"/>
  <c r="B40" i="12"/>
  <c r="D32" i="12"/>
  <c r="S22" i="26"/>
  <c r="R22" i="26"/>
  <c r="T22" i="26"/>
  <c r="S25" i="26"/>
  <c r="R25" i="26"/>
  <c r="T25" i="26"/>
  <c r="Q25" i="26"/>
  <c r="P25" i="26"/>
  <c r="S24" i="26"/>
  <c r="R24" i="26"/>
  <c r="Q24" i="26"/>
  <c r="P24" i="26"/>
  <c r="S23" i="26"/>
  <c r="R23" i="26"/>
  <c r="Q23" i="26"/>
  <c r="P23" i="26"/>
  <c r="Q22" i="26"/>
  <c r="P22" i="26"/>
  <c r="S21" i="26"/>
  <c r="T21" i="26"/>
  <c r="R21" i="26"/>
  <c r="Q21" i="26"/>
  <c r="P21" i="26"/>
  <c r="S20" i="26"/>
  <c r="R20" i="26"/>
  <c r="Q20" i="26"/>
  <c r="Q26" i="26"/>
  <c r="P20" i="26"/>
  <c r="L25" i="26"/>
  <c r="K25" i="26"/>
  <c r="M25" i="26"/>
  <c r="L24" i="26"/>
  <c r="K24" i="26"/>
  <c r="M24" i="26"/>
  <c r="L23" i="26"/>
  <c r="K23" i="26"/>
  <c r="L22" i="26"/>
  <c r="M22" i="26"/>
  <c r="K22" i="26"/>
  <c r="L21" i="26"/>
  <c r="K21" i="26"/>
  <c r="M21" i="26"/>
  <c r="L20" i="26"/>
  <c r="L26" i="26"/>
  <c r="K20" i="26"/>
  <c r="J25" i="26"/>
  <c r="J24" i="26"/>
  <c r="J23" i="26"/>
  <c r="J22" i="26"/>
  <c r="J26" i="26"/>
  <c r="J21" i="26"/>
  <c r="J20" i="26"/>
  <c r="I25" i="26"/>
  <c r="I24" i="26"/>
  <c r="I23" i="26"/>
  <c r="I22" i="26"/>
  <c r="I21" i="26"/>
  <c r="I20" i="26"/>
  <c r="E25" i="26"/>
  <c r="E24" i="26"/>
  <c r="E23" i="26"/>
  <c r="E22" i="26"/>
  <c r="E21" i="26"/>
  <c r="E20" i="26"/>
  <c r="D25" i="26"/>
  <c r="D24" i="26"/>
  <c r="D23" i="26"/>
  <c r="D22" i="26"/>
  <c r="D21" i="26"/>
  <c r="D20" i="26"/>
  <c r="C25" i="26"/>
  <c r="B25" i="26"/>
  <c r="C24" i="26"/>
  <c r="B24" i="26"/>
  <c r="C23" i="26"/>
  <c r="B23" i="26"/>
  <c r="C22" i="26"/>
  <c r="B22" i="26"/>
  <c r="C21" i="26"/>
  <c r="C26" i="26"/>
  <c r="B21" i="26"/>
  <c r="C20" i="26"/>
  <c r="B20" i="26"/>
  <c r="D10" i="12"/>
  <c r="F21" i="26"/>
  <c r="F20" i="26"/>
  <c r="E19" i="26"/>
  <c r="D19" i="26"/>
  <c r="F19" i="26"/>
  <c r="C19" i="26"/>
  <c r="B19" i="26"/>
  <c r="S12" i="26"/>
  <c r="R12" i="26"/>
  <c r="Q12" i="26"/>
  <c r="P12" i="26"/>
  <c r="L12" i="26"/>
  <c r="K12" i="26"/>
  <c r="M12" i="26"/>
  <c r="J12" i="26"/>
  <c r="I12" i="26"/>
  <c r="D27" i="10"/>
  <c r="D76" i="15"/>
  <c r="C65" i="15"/>
  <c r="C7" i="15"/>
  <c r="C32" i="15"/>
  <c r="C26" i="15"/>
  <c r="C19" i="15"/>
  <c r="C42" i="15"/>
  <c r="C52" i="15"/>
  <c r="C60" i="15"/>
  <c r="B7" i="15"/>
  <c r="B26" i="15"/>
  <c r="B19" i="15"/>
  <c r="B32" i="15"/>
  <c r="B34" i="15"/>
  <c r="B50" i="15"/>
  <c r="B42" i="15"/>
  <c r="B52" i="15"/>
  <c r="B65" i="15"/>
  <c r="D26" i="15"/>
  <c r="D7" i="15"/>
  <c r="D32" i="15"/>
  <c r="D52" i="15"/>
  <c r="D73" i="15"/>
  <c r="C70" i="15"/>
  <c r="D60" i="15"/>
  <c r="D65" i="15"/>
  <c r="D59" i="15"/>
  <c r="D70" i="15"/>
  <c r="B60" i="15"/>
  <c r="B70" i="15"/>
  <c r="D42" i="15"/>
  <c r="D50" i="15"/>
  <c r="D34" i="15"/>
  <c r="D19" i="15"/>
  <c r="B6" i="10"/>
  <c r="C45" i="12"/>
  <c r="C51" i="12"/>
  <c r="C55" i="12"/>
  <c r="C59" i="12"/>
  <c r="C7" i="12"/>
  <c r="D45" i="12"/>
  <c r="D48" i="12"/>
  <c r="D51" i="12"/>
  <c r="D55" i="12"/>
  <c r="D59" i="12"/>
  <c r="D7" i="12"/>
  <c r="D6" i="12"/>
  <c r="D40" i="12"/>
  <c r="B45" i="12"/>
  <c r="B48" i="12"/>
  <c r="B44" i="12"/>
  <c r="B62" i="12"/>
  <c r="B51" i="12"/>
  <c r="B55" i="12"/>
  <c r="B59" i="12"/>
  <c r="B7" i="12"/>
  <c r="B6" i="12"/>
  <c r="B10" i="12"/>
  <c r="B15" i="12"/>
  <c r="B22" i="12"/>
  <c r="B20" i="12"/>
  <c r="B28" i="12"/>
  <c r="B32" i="12"/>
  <c r="B7" i="11"/>
  <c r="B11" i="11"/>
  <c r="B15" i="11"/>
  <c r="B22" i="11"/>
  <c r="C7" i="11"/>
  <c r="C11" i="11"/>
  <c r="C6" i="11"/>
  <c r="C5" i="11"/>
  <c r="C15" i="11"/>
  <c r="C22" i="11"/>
  <c r="D7" i="11"/>
  <c r="D6" i="11"/>
  <c r="D5" i="11"/>
  <c r="D62" i="11"/>
  <c r="D11" i="11"/>
  <c r="D15" i="11"/>
  <c r="D22" i="11"/>
  <c r="B28" i="11"/>
  <c r="B33" i="11"/>
  <c r="B27" i="11"/>
  <c r="C28" i="11"/>
  <c r="C33" i="11"/>
  <c r="C27" i="11"/>
  <c r="D28" i="11"/>
  <c r="D27" i="11"/>
  <c r="D33" i="11"/>
  <c r="B46" i="11"/>
  <c r="B43" i="11"/>
  <c r="B53" i="11"/>
  <c r="B14" i="10"/>
  <c r="B5" i="10"/>
  <c r="B18" i="10"/>
  <c r="B21" i="10"/>
  <c r="B27" i="10"/>
  <c r="C18" i="10"/>
  <c r="C21" i="10"/>
  <c r="D18" i="10"/>
  <c r="D21" i="10"/>
  <c r="B37" i="10"/>
  <c r="B44" i="10"/>
  <c r="B52" i="10"/>
  <c r="B58" i="10"/>
  <c r="B65" i="10"/>
  <c r="C37" i="10"/>
  <c r="C52" i="10"/>
  <c r="C58" i="10"/>
  <c r="D37" i="10"/>
  <c r="D52" i="10"/>
  <c r="D58" i="10"/>
  <c r="C44" i="10"/>
  <c r="C65" i="10"/>
  <c r="C46" i="11"/>
  <c r="D14" i="10"/>
  <c r="D5" i="10"/>
  <c r="B6" i="11"/>
  <c r="B5" i="11"/>
  <c r="D44" i="12"/>
  <c r="D62" i="12"/>
  <c r="C14" i="10"/>
  <c r="C34" i="15"/>
  <c r="C50" i="15"/>
  <c r="C44" i="12"/>
  <c r="C53" i="11"/>
  <c r="B26" i="26"/>
  <c r="B43" i="12"/>
  <c r="B63" i="12"/>
  <c r="B65" i="12"/>
  <c r="B68" i="12"/>
  <c r="B62" i="11"/>
  <c r="B35" i="10"/>
  <c r="B68" i="10"/>
  <c r="B59" i="15"/>
  <c r="B73" i="15"/>
  <c r="B75" i="15"/>
  <c r="C62" i="12"/>
  <c r="C59" i="15"/>
  <c r="C73" i="15"/>
  <c r="C75" i="15"/>
  <c r="C43" i="11"/>
  <c r="C62" i="11"/>
  <c r="D43" i="11"/>
  <c r="C35" i="10"/>
  <c r="D35" i="10"/>
  <c r="D68" i="10"/>
  <c r="C5" i="10"/>
  <c r="C68" i="10"/>
  <c r="D26" i="26"/>
  <c r="F26" i="26"/>
  <c r="F29" i="26"/>
  <c r="F12" i="26"/>
  <c r="E26" i="26"/>
  <c r="T23" i="26"/>
  <c r="T12" i="26"/>
  <c r="T20" i="26"/>
  <c r="M23" i="26"/>
  <c r="M20" i="26"/>
  <c r="S26" i="26"/>
  <c r="N26" i="26"/>
  <c r="P26" i="26"/>
  <c r="T24" i="26"/>
  <c r="R26" i="26"/>
  <c r="T26" i="26"/>
  <c r="T29" i="26"/>
  <c r="I26" i="26"/>
  <c r="K26" i="26"/>
  <c r="M26" i="26"/>
  <c r="M29" i="26"/>
  <c r="D43" i="12"/>
  <c r="D63" i="12"/>
  <c r="D65" i="12"/>
  <c r="D68" i="12"/>
  <c r="C43" i="12"/>
  <c r="C63" i="12"/>
  <c r="C65" i="12"/>
  <c r="C68" i="12"/>
  <c r="D75" i="15"/>
</calcChain>
</file>

<file path=xl/sharedStrings.xml><?xml version="1.0" encoding="utf-8"?>
<sst xmlns="http://schemas.openxmlformats.org/spreadsheetml/2006/main" count="572" uniqueCount="405">
  <si>
    <t>A) ACTIVO NO CORRIENTE</t>
  </si>
  <si>
    <t>1. Terrenos y construcciones.</t>
  </si>
  <si>
    <t>3. Inmovilizado en curso y anticipos.</t>
  </si>
  <si>
    <t>1. Terrenos.</t>
  </si>
  <si>
    <t>2. Construcciones.</t>
  </si>
  <si>
    <t>VI. Activos por impuesto diferido.</t>
  </si>
  <si>
    <t>PRESUPUESTOS GENERALES DE LA COMUNIDAD AUTÓNOMA DE CANARIAS</t>
  </si>
  <si>
    <t>B) ACTIVO CORRIENTE</t>
  </si>
  <si>
    <t>1. Comerciales.</t>
  </si>
  <si>
    <t>2. Materias primas y otros aprovisionamientos.</t>
  </si>
  <si>
    <t>3. Productos en curso.</t>
  </si>
  <si>
    <t>4. Productos terminados.</t>
  </si>
  <si>
    <t>5. Subproductos, residuos y materiales recuperados.</t>
  </si>
  <si>
    <t>6. Anticipos a proveedores.</t>
  </si>
  <si>
    <t>1. Clientes por ventas y prestaciones de servicios.</t>
  </si>
  <si>
    <t>2. Clientes, empresas del grupo y asociadas.</t>
  </si>
  <si>
    <t>3. Deudores varios.</t>
  </si>
  <si>
    <t>4. Personal.</t>
  </si>
  <si>
    <t>5. Activos por impuesto corriente.</t>
  </si>
  <si>
    <t>6. Otros créditos con las Administraciones Públicas.</t>
  </si>
  <si>
    <t>7. Accionistas (socios) por desembolsos exigidos.</t>
  </si>
  <si>
    <t>1. Tesorería.</t>
  </si>
  <si>
    <t>2. Otros activos líquidos equivalentes.</t>
  </si>
  <si>
    <t xml:space="preserve">   TOTAL ACTIVO (A + B)</t>
  </si>
  <si>
    <t>C) PASIVO CORRIENTE</t>
  </si>
  <si>
    <t>1. Obligaciones y otros valores negociables.</t>
  </si>
  <si>
    <t>2. Deudas con entidades de crédito.</t>
  </si>
  <si>
    <t>1. Proveedores.</t>
  </si>
  <si>
    <t>2. Proveedores, empresas del grupo y asociadas.</t>
  </si>
  <si>
    <t>3. Acreedores varios.</t>
  </si>
  <si>
    <t>4. Personal (remuneraciones pendientes de pago).</t>
  </si>
  <si>
    <t>5. Pasivos por impuesto corriente.</t>
  </si>
  <si>
    <t>6. Otras deudas con las Administraciones Públicas.</t>
  </si>
  <si>
    <t>7. Anticipos de clientes.</t>
  </si>
  <si>
    <t>A) PATRIMONIO NETO</t>
  </si>
  <si>
    <t>I. Capital</t>
  </si>
  <si>
    <t>1. Capital escriturado.</t>
  </si>
  <si>
    <t>2. (Capital no exigido).</t>
  </si>
  <si>
    <t>II. Prima de emisión</t>
  </si>
  <si>
    <t>III. Reservas</t>
  </si>
  <si>
    <t>1. Legal y estatutarias.</t>
  </si>
  <si>
    <t>2. Otras reservas.</t>
  </si>
  <si>
    <t>IV. (Acciones y participaciones en patrimonio propias).</t>
  </si>
  <si>
    <t>V. Resultados de ejercicios anteriores.</t>
  </si>
  <si>
    <t>1. Remanente.</t>
  </si>
  <si>
    <t>2. (Resultados negativos de ejercicios anteriores).</t>
  </si>
  <si>
    <t>VI. Otras aportaciones de socios.</t>
  </si>
  <si>
    <t>VII. Resultado del ejercicio.</t>
  </si>
  <si>
    <t>VIII. (Dividendo a cuenta).</t>
  </si>
  <si>
    <t>I. Instrumentos financieros disponibles para la venta.</t>
  </si>
  <si>
    <t>II. Operaciones de cobertura.</t>
  </si>
  <si>
    <t>III. Otros.</t>
  </si>
  <si>
    <t>B) PASIVO NO CORRIENTE</t>
  </si>
  <si>
    <t>1. Obligaciones por prestaciones a largo plazo al personal.</t>
  </si>
  <si>
    <t>2. Actuaciones medioambientales.</t>
  </si>
  <si>
    <t>3. Provisiones por reestructuración.</t>
  </si>
  <si>
    <t>4. Otras provisiones.</t>
  </si>
  <si>
    <t>A) OPERACIONES CONTINUADAS</t>
  </si>
  <si>
    <t>a) Ventas.</t>
  </si>
  <si>
    <t>b) Prestaciones de servicios.</t>
  </si>
  <si>
    <t>a) Consumo de mercaderías.</t>
  </si>
  <si>
    <t>b) Consumo de materias primas y otras materias consumibles.</t>
  </si>
  <si>
    <t>c) Trabajos realizados por otras empresas.</t>
  </si>
  <si>
    <t>d) Deterioro de mercaderías, materias primas y otros aprovisionamientos.</t>
  </si>
  <si>
    <t>a) Ingresos accesorios y otros de gestión corriente.</t>
  </si>
  <si>
    <t>b) Subvenciones de explotación incorporadas al resultado del ejercicio.</t>
  </si>
  <si>
    <t>a) Sueldos, salarios y asimilados.</t>
  </si>
  <si>
    <t>b) Cargas sociales.</t>
  </si>
  <si>
    <t>c) Provisiones.</t>
  </si>
  <si>
    <t>a) Servicios exteriores.</t>
  </si>
  <si>
    <t>b) Tributos.</t>
  </si>
  <si>
    <t>c) Pérdidas, deterioro y variación de provisiones por operaciones comerciales.</t>
  </si>
  <si>
    <t>d) Otros gastos de gestión corriente.</t>
  </si>
  <si>
    <t>a) Deterioros y pérdidas.</t>
  </si>
  <si>
    <t>b) Resultados por enajenaciones y otras.</t>
  </si>
  <si>
    <t>a) De participaciones en instrumentos de patrimonio.</t>
  </si>
  <si>
    <t>a1) En empresas del grupo y asociadas.</t>
  </si>
  <si>
    <t>a2) En terceros.</t>
  </si>
  <si>
    <t>b1) De empresas del grupo y asociadas.</t>
  </si>
  <si>
    <t>b2) De terceros.</t>
  </si>
  <si>
    <t>a) Por deudas con empresas del grupo y asociadas.</t>
  </si>
  <si>
    <t>b) Por deudas con terceros.</t>
  </si>
  <si>
    <t>a) Cartera de negociación y otros.</t>
  </si>
  <si>
    <t>b) Imputación al resultado del ejercicio por activos financieros disponibles para la venta.</t>
  </si>
  <si>
    <t>A.3) RESULTADO ANTES DE IMPUESTOS (A.1+A.2)</t>
  </si>
  <si>
    <t>B) OPERACIONES INTERRUMPIDAS</t>
  </si>
  <si>
    <t>A) FLUJOS DE EFECTIVO DE LAS ACTIVIDADES DE EXPLOTACIÓN</t>
  </si>
  <si>
    <t>1. Resultado del ejercicio antes de impuestos.</t>
  </si>
  <si>
    <t>2. Ajustes del resultado.</t>
  </si>
  <si>
    <t>a) Amortización del inmovilizado (+).</t>
  </si>
  <si>
    <t>b) Correciones valorativas por deterioro (+/-).</t>
  </si>
  <si>
    <t>c) Variación de provisiones (+/-).</t>
  </si>
  <si>
    <t>d) Imputación de subvenciones (-).</t>
  </si>
  <si>
    <t>e) Resultados por bajas y enajenaciones del inmovilizado (+/-).</t>
  </si>
  <si>
    <t>f) Resultados por bajas y enajenaciones de instrumentos financieros (+/-).</t>
  </si>
  <si>
    <t>g) Ingresos financieros (-).</t>
  </si>
  <si>
    <t>h) Gastos financieros (+).</t>
  </si>
  <si>
    <t>i) Diferencias de cambio (+/-).</t>
  </si>
  <si>
    <t>j) Variación del valor razonable en instrumentos financieros (+/-).</t>
  </si>
  <si>
    <t>3. Cambios de capital corriente.</t>
  </si>
  <si>
    <t>a) Existencias (+/-).</t>
  </si>
  <si>
    <t>b) Deudores y otras cuentas a cobrar (+/-).</t>
  </si>
  <si>
    <t>c) Otros activos corrientes (+/-).</t>
  </si>
  <si>
    <t>d) Acreedores y otras cuentas a pagar (+/-).</t>
  </si>
  <si>
    <t>e) Otros pasivos corrientes (+/-).</t>
  </si>
  <si>
    <t>4. Otros flujos de efectivo de las actividades de explotación.</t>
  </si>
  <si>
    <t>a) Pagos de intereses (-).</t>
  </si>
  <si>
    <t>b) Cobros de dividendos (+).</t>
  </si>
  <si>
    <t>c) Cobros de intereses (+).</t>
  </si>
  <si>
    <t>B) FLUJOS DE EFECTIVO DE LAS ACTIVIDADES DE INVERSIÓN</t>
  </si>
  <si>
    <t>6. Pagos por inversiones (-).</t>
  </si>
  <si>
    <t>a) Empresas del grupo y asociadas.</t>
  </si>
  <si>
    <t>b) Inmovilizado intangible.</t>
  </si>
  <si>
    <t>c) Inmovilizado material.</t>
  </si>
  <si>
    <t>d) Inversiones inmobiliarias.</t>
  </si>
  <si>
    <t>f) Activos no corrientes mantenidos para venta.</t>
  </si>
  <si>
    <t>g) Otros activos.</t>
  </si>
  <si>
    <t>7. Cobros por desinversiones (+).</t>
  </si>
  <si>
    <t>8. Flujos de efectivo de las actividades de inversión (7-6)</t>
  </si>
  <si>
    <t>ESTADO DE FLUJOS DE EFECTIVO EN EL EJERCICIO</t>
  </si>
  <si>
    <t>C) FLUJOS DE EFECTIVO DE LAS ACTIVIDADES DE FINANCIACIÓN</t>
  </si>
  <si>
    <t>9. Cobros y pagos por instrumentos de patrimonio.</t>
  </si>
  <si>
    <t>10. Cobros y pagos por instrumentos de pasivo financiero.</t>
  </si>
  <si>
    <t>a) Emisión</t>
  </si>
  <si>
    <t>2. Deudas con entidades de crédito (+).</t>
  </si>
  <si>
    <t>3. Deudas con empresas del grupo y asociadas (+).</t>
  </si>
  <si>
    <t>2. Deudas con entidades de crédito (-).</t>
  </si>
  <si>
    <t>3. Deudas con empresas del grupo y asociadas (-).</t>
  </si>
  <si>
    <t>a) Dividendos (-).</t>
  </si>
  <si>
    <t>b) Remuneración de otros instrumentos de patrimonio (-).</t>
  </si>
  <si>
    <t>Efectivo o equivalentes al comienzo del ejercicio.</t>
  </si>
  <si>
    <t>Efectivo o equivalentes al final del ejercicio.</t>
  </si>
  <si>
    <t>11. Pagos por dividendos y remuneraciones de otros instrumentos de patrimonio.</t>
  </si>
  <si>
    <t>Nota:</t>
  </si>
  <si>
    <t>Introducir con signo positivo los ingresos y con signo negativo los gastos</t>
  </si>
  <si>
    <t>2. Instalaciones técnicas y otro inmovilizado material.</t>
  </si>
  <si>
    <t>1. Instrumentos de patrimonio</t>
  </si>
  <si>
    <t>2. Créditos a empresas</t>
  </si>
  <si>
    <t>3. Valores representativos de deuda</t>
  </si>
  <si>
    <t>4. Derivados</t>
  </si>
  <si>
    <t>5. Otras activos financieros</t>
  </si>
  <si>
    <t>2. Créditos a terceros</t>
  </si>
  <si>
    <t>IX. Otros instrumentos de patrimonio neto.</t>
  </si>
  <si>
    <t>3. Acreedores por arrendamiento financiero.</t>
  </si>
  <si>
    <t>4. Derivados.</t>
  </si>
  <si>
    <t>5. Otros pasivos financieros.</t>
  </si>
  <si>
    <t>A.1) RESULTADO DE EXPLOTACIÓN (1+2+3+4+5+6+7+8+9+10+11)</t>
  </si>
  <si>
    <t>b) De valores negociables y otros instrumentos financieros</t>
  </si>
  <si>
    <t>c) Por actualización de provisiones.</t>
  </si>
  <si>
    <t>A.4) RESULTADO DEL EJERCICIO PROCEDENTE DE OPERACIONES CONTINUADAS (A.3+17)</t>
  </si>
  <si>
    <t>A.5) RESULTADO DEL EJERCICIO (A.4+18)</t>
  </si>
  <si>
    <t>d) Cobros (pagos) por impuesto sobre beneficios (+/-).</t>
  </si>
  <si>
    <t>5. Flujos de efectivo de las actividades de explotación (+/-1 +/-2 +/-3 +/-4).</t>
  </si>
  <si>
    <t>a) Emisión de instrumentos de patrimonio (+).</t>
  </si>
  <si>
    <t>b) Amortización de instrumentos de patrimonio (-).</t>
  </si>
  <si>
    <t>c) Adquisición de instrumentos de patrimonio propio (-).</t>
  </si>
  <si>
    <t>d) Enajenación de instrumentos de patrimonio propio (+).</t>
  </si>
  <si>
    <t>e) Subvenciones, donaciones y legados recibidos (+).</t>
  </si>
  <si>
    <t>1. Obligaciones y otros valores negociables (+).</t>
  </si>
  <si>
    <t>4. Otras deudas (+).</t>
  </si>
  <si>
    <t>1. Obligaciones y otros valores negociables (-).</t>
  </si>
  <si>
    <t>4. Otras deudas (-).</t>
  </si>
  <si>
    <t>12. Flujos de efectivo de las actividades de financiación (+/-9 +/-10 -11).</t>
  </si>
  <si>
    <t>E) AUMENTO/DISMINUCIÓN NETA DEL EFECTIVO O EQUIVALENTES (+/-5 +/-8 +/-12 +/-D)</t>
  </si>
  <si>
    <t>SP- 1</t>
  </si>
  <si>
    <t>SP-2</t>
  </si>
  <si>
    <t>2. Desarrollo.</t>
  </si>
  <si>
    <t>3. Concesiones.</t>
  </si>
  <si>
    <t>4. Patentes, licencias, marcas y similares.</t>
  </si>
  <si>
    <t>5. Fondo de comercio.</t>
  </si>
  <si>
    <t>6. Aplicaciones informáticas.</t>
  </si>
  <si>
    <t>7. Otro inmovilizado intangible.</t>
  </si>
  <si>
    <t>VII. Deudores comerciales no corrientes</t>
  </si>
  <si>
    <t>SP- 3</t>
  </si>
  <si>
    <t>f) Otras aportaciones de socios (+).</t>
  </si>
  <si>
    <t>a.1) Al sector público</t>
  </si>
  <si>
    <t>a.2) Al sector privado</t>
  </si>
  <si>
    <t>b.1) Al sector público</t>
  </si>
  <si>
    <t>b.2) Al sector privado</t>
  </si>
  <si>
    <t xml:space="preserve">            b.1) Estado</t>
  </si>
  <si>
    <t xml:space="preserve">            b.2) Comunidad Autónoma</t>
  </si>
  <si>
    <t xml:space="preserve">            b.3) Corporaciones Locales</t>
  </si>
  <si>
    <t xml:space="preserve">            b.4) Otros Entes</t>
  </si>
  <si>
    <t xml:space="preserve">            b.5) Imputacion de subvenciones de explotación de ejercicios anteriores</t>
  </si>
  <si>
    <t xml:space="preserve">PRESUPUESTOS GENERALES DE LA COMUNIDAD AUTÓNOMA DE CANARIAS </t>
  </si>
  <si>
    <t>IMPORTE</t>
  </si>
  <si>
    <t>SECCIÓN</t>
  </si>
  <si>
    <t>SERVICIO</t>
  </si>
  <si>
    <t>PROGRAMA</t>
  </si>
  <si>
    <t>DE CAPITAL:</t>
  </si>
  <si>
    <t xml:space="preserve">          * Estado</t>
  </si>
  <si>
    <t xml:space="preserve">         * Corporaciones Locales</t>
  </si>
  <si>
    <t xml:space="preserve">         * Otros Entes</t>
  </si>
  <si>
    <t xml:space="preserve">         * Estado </t>
  </si>
  <si>
    <t xml:space="preserve">        * Corporaciones Locales</t>
  </si>
  <si>
    <t>SP- 4</t>
  </si>
  <si>
    <t>SP-5</t>
  </si>
  <si>
    <t>OPERACIONES DE ENDEUDAMIENTO (1)</t>
  </si>
  <si>
    <t>ENTIDAD</t>
  </si>
  <si>
    <t>TIPO (2)</t>
  </si>
  <si>
    <t>AÑO CONCESIÓN</t>
  </si>
  <si>
    <t>IMPORTE CONCEDIDO</t>
  </si>
  <si>
    <t>AVAL (3)</t>
  </si>
  <si>
    <t>Cuota Amortización (4)</t>
  </si>
  <si>
    <t>Cuota Intereses</t>
  </si>
  <si>
    <t>Nº Años</t>
  </si>
  <si>
    <t>Cuota anual</t>
  </si>
  <si>
    <t>(1) En operaciones de crédito se desglosarán todas las existentes, sean a corto o largo plazo, relacionando primero las a largo plazo</t>
  </si>
  <si>
    <t>(2) Tipo de operaciones entre préstamo, crédito, leasing, etc</t>
  </si>
  <si>
    <t>(3) Se indicará si la operación esta avalada por la Comunidad Autónoma de Canaria o cualquier entindad dependiente de la misma</t>
  </si>
  <si>
    <t>(4) Se deberá recoger las cuotas de amortización de los ejercicios correspondientes</t>
  </si>
  <si>
    <t>SP-7</t>
  </si>
  <si>
    <t>SP-8</t>
  </si>
  <si>
    <t>SP-9</t>
  </si>
  <si>
    <t>FINANCIACIÓN PROCEDENTES DE LA COMUNIDAD AUTÓNOMA DISTINTAS DE LAS SUBVENCIONES(1)</t>
  </si>
  <si>
    <t>PROCEDENTES DEL CAPITULO DE INVERSIONES REALES DE LA COMUNIDAD</t>
  </si>
  <si>
    <t>PILA</t>
  </si>
  <si>
    <t xml:space="preserve">PROCEDENTES DEL CAPITULO DE GASTOS CORRIENTES DE LA COMUNIDAD </t>
  </si>
  <si>
    <t>APLICACIÓN</t>
  </si>
  <si>
    <t>FINANCIACIÓN PROCEDENTES DE OTROS ENTES DISTINTAS DE LAS SUBVENCIONES</t>
  </si>
  <si>
    <t>PROCEDENTES DEL CAPITULO DE INVERSIONES</t>
  </si>
  <si>
    <t>PROCEDENTES DEL CAPITULO DE GASTOS CORRIENTES</t>
  </si>
  <si>
    <t xml:space="preserve">PRESUPUESTOS GENERALES DE LA COMUNIDAD AUTÓNOMA DE CANARIAS                                                                              </t>
  </si>
  <si>
    <t>ANÁLISIS DE LAS INVERSIONES (1)</t>
  </si>
  <si>
    <t>INVERSION (2)</t>
  </si>
  <si>
    <t>Coste de la Inversión (3)</t>
  </si>
  <si>
    <t>Año Inicial</t>
  </si>
  <si>
    <t>Año final</t>
  </si>
  <si>
    <t>Codigo Territorial (4)</t>
  </si>
  <si>
    <t>SP-10</t>
  </si>
  <si>
    <t>SP-11</t>
  </si>
  <si>
    <t>PLANTILLA DE PERSONAL</t>
  </si>
  <si>
    <t>CATEGORÍAS:</t>
  </si>
  <si>
    <t>Nº Total</t>
  </si>
  <si>
    <t>Nº Medio</t>
  </si>
  <si>
    <t>GERENTE</t>
  </si>
  <si>
    <t>OTROS DIRECTIVOS</t>
  </si>
  <si>
    <t>TÉCNICOS SUPERIORES</t>
  </si>
  <si>
    <t>TÉCNICOS MEDIOS</t>
  </si>
  <si>
    <t>ADMINISTRATIVOS</t>
  </si>
  <si>
    <t>OBREROS Y SUBALTERNOS</t>
  </si>
  <si>
    <t>TOTAL PERSONAL FIJO</t>
  </si>
  <si>
    <t>TOTAL PERSONAL EVENTUAL</t>
  </si>
  <si>
    <t>TOTAL PERSONAL</t>
  </si>
  <si>
    <t>OTROS GASTOS SOCIALES NO INDIVIDUALIZABLES</t>
  </si>
  <si>
    <t>TOTAL GASTO DE PERSONAL</t>
  </si>
  <si>
    <t>% INCREMENTO MASA SALARIAL</t>
  </si>
  <si>
    <t>MENOS EFECTO IMPOSITIVO CONCEDIDAS</t>
  </si>
  <si>
    <t>MENOS TRANSFERENCIAS A LA CUENTA DE RESULTADOS</t>
  </si>
  <si>
    <t>A.2) RESULTADO FINANCIERO (12+13+14+15+16)</t>
  </si>
  <si>
    <t>1. Investigación.</t>
  </si>
  <si>
    <t>TOTAL PATRIMONIO NETO Y PASIVO ( A + B + C )</t>
  </si>
  <si>
    <t>TOTAL SUBVENCIONES CAPITAL CONCEDIDAS EN EJERCICIO</t>
  </si>
  <si>
    <t>SP- 6</t>
  </si>
  <si>
    <t>SP-12</t>
  </si>
  <si>
    <t>INSTRUCCIONES</t>
  </si>
  <si>
    <t>b) Devolución y amortización de:</t>
  </si>
  <si>
    <t>e) Otros pagos (cobros) (-/+).</t>
  </si>
  <si>
    <t>k) Otros ingresos y gastos (-/+).</t>
  </si>
  <si>
    <t>f) Otros activos y pasivos no corrientes (-/+).</t>
  </si>
  <si>
    <t>D) Efecto de las variaciones de los tipos de cambio (+/-)</t>
  </si>
  <si>
    <t>Instrucciones:
Se introducirán con signo negativo las partidas que procedan ( pagos, variaciones que resulten negativas y otras). En estas partidas se ha especificado como signo de introducción un (-) ó (+/-).</t>
  </si>
  <si>
    <t xml:space="preserve">SUBVENCIONES </t>
  </si>
  <si>
    <t>Ente (1)</t>
  </si>
  <si>
    <t>SECCIÓN (2)</t>
  </si>
  <si>
    <t>SERVICIO (2)</t>
  </si>
  <si>
    <t>PROGRAMA (2)</t>
  </si>
  <si>
    <t>I. INMOVILIZADO INTANGIBLE.</t>
  </si>
  <si>
    <t>II. INMOVILIZADO MATERIAL.</t>
  </si>
  <si>
    <t>III. INVERSIONES INMOBILIARIAS.</t>
  </si>
  <si>
    <t>IV. INVERSIONES EN EMPRESAS DEL GRUPO Y ASOCIADAS A LARGO PLAZO.</t>
  </si>
  <si>
    <t>V. INVERSIONES FINANCIERAS A LARGO PLAZO.</t>
  </si>
  <si>
    <t>I. ACTIVOS NO CORRIENTES MANTENIDOS PARA LA VENTA.</t>
  </si>
  <si>
    <t>II. EXISTENCIAS</t>
  </si>
  <si>
    <t>III. DEUDORES COMERCIALES Y OTRAS CUENTAS A COBRAR.</t>
  </si>
  <si>
    <t>IV. INVERSIONES EN EMPRESAS DEL GRUPO Y ASOCIADAS A CORTO PLAZO.</t>
  </si>
  <si>
    <t>V. INVERSIONES FINANCIERAS A CORTO PLAZO.</t>
  </si>
  <si>
    <t>VII. EFECTIVO Y OTROS ACTIVOS LÍQUIDOS EQUIVALENTES.</t>
  </si>
  <si>
    <t>VI. PERIODIFICACIONES A CORTO PLAZO</t>
  </si>
  <si>
    <t>A-1) FONDOS PROPIOS.</t>
  </si>
  <si>
    <t>A-2) AJUSTES POR CAMBIOS DE VALOR.</t>
  </si>
  <si>
    <t>A-3) SUBVENCIONES, DONACIONES Y LEGADOS RECIBIDOS.</t>
  </si>
  <si>
    <t>I. PROVISIONES A LARGO PLAZO.</t>
  </si>
  <si>
    <t>II. DEUDAS A LARGO PLAZO.</t>
  </si>
  <si>
    <t>III. DEUDAS CON EMPRESAS DEL GRUPO Y ASOCIADAS A LARGO PLAZO.</t>
  </si>
  <si>
    <t>IV. PASIVOS POR IMPUESTO DIFERIDO.</t>
  </si>
  <si>
    <t>V. PERIODIFICACIONES A LARGO PLAZO</t>
  </si>
  <si>
    <t>VI. ACREEDORES COMERCIALES NO CORRIENTES</t>
  </si>
  <si>
    <t>I. PASIVOS VINCULADOS CON ACTIVOS NO CORRIENTES MANTENIDOS PARA LA VENTA.</t>
  </si>
  <si>
    <t>II. PROVISIONES A CORTO PLAZO.</t>
  </si>
  <si>
    <t>III. DEUDAS A CORTO PLAZO.</t>
  </si>
  <si>
    <t>IV. DEUDAS CON EMPRESAS DEL GRUPO Y ASOCIADAS A CORTO PLAZO.</t>
  </si>
  <si>
    <t>V. ACREEDORES COMERCIALES Y OTRAS CUENTAS A PAGAR.</t>
  </si>
  <si>
    <t>VI. PERIODIFICACIONES A CORTO PLAZO.</t>
  </si>
  <si>
    <t>1. IMPORTE NETO DE LA CIFRA DE NEGOCIOS.</t>
  </si>
  <si>
    <t>2. VARIACIÓN DE EXISTENCIAS DE PRODUCTOS TERMINADOS Y EN CURSO DE FABRICACIÓN.</t>
  </si>
  <si>
    <t>3. TRABAJOS REALIZADOS POR LA EMPRESA PARA SU ACTIVO.</t>
  </si>
  <si>
    <t>4. APROVISIONAMIENTOS.</t>
  </si>
  <si>
    <t>5. OTROS INGRESOS DE EXPLOTACIÓN</t>
  </si>
  <si>
    <t>7. OTROS GASTOS DE EXPLOTACIÓN.</t>
  </si>
  <si>
    <t>8. AMORTIZACIÓN DEL INMOVILIZADO.</t>
  </si>
  <si>
    <t>9. IMPUTACIÓN DE SUBVENCIONES DE INMOVILIZADO NO FINANCIERO Y OTRAS.</t>
  </si>
  <si>
    <t>10. EXCESO DE PROVISIONES.</t>
  </si>
  <si>
    <t>11. DETERIORO Y RESULTADO POR ENAJENACIONES DEL INMOVILIZADO.</t>
  </si>
  <si>
    <t>12. INGRESOS FINANCIEROS.</t>
  </si>
  <si>
    <t>13. GASTOS FINANCIEROS.</t>
  </si>
  <si>
    <t>14. VARIACIÓN DE VALOR RAZONABLE EN INSTRUMENTOS FINANCIEROS.</t>
  </si>
  <si>
    <t>15. DIFERENCIAS DE CAMBIO.</t>
  </si>
  <si>
    <t>16. DETERIORO Y RESULTADO POR ENAJENACIONES DE INSTRUMENTOS FINANCIEROS.</t>
  </si>
  <si>
    <t>17. IMPUESTOS SOBRE BENEFICIOS.</t>
  </si>
  <si>
    <t>18. RESULTADO DEL EJERCICIO PROCEDENTE DE OPERACIONES INTERRUMPIDAS NETO DE IMPUESTOS.</t>
  </si>
  <si>
    <t xml:space="preserve">   SOCIEDAD MERCANTIL PÚBLICA: PROMOTUR TURISMO CANARIAS S.A.</t>
  </si>
  <si>
    <t>SOCIEDAD MERCANTIL PÚBLICA O ENTIDAD PÚBLICA EMPRESARIAL: PROMOTUR TURISMO CANARIAS S.A.</t>
  </si>
  <si>
    <t>CAC</t>
  </si>
  <si>
    <t>GASTOS DE EXPLOTACIÓN</t>
  </si>
  <si>
    <t xml:space="preserve"> SOCIEDAD MERCANTIL PÚBLICA: PROMOTUR TURISMO CANARIAS S.A.</t>
  </si>
  <si>
    <t>SOCIEDAD MERCANTIL PÚBLICA: PROMOTUR TURISMO CANARIAS S.A.</t>
  </si>
  <si>
    <t>e) Otros activos financieros.</t>
  </si>
  <si>
    <t>6. GASTOS DE PERSONAL</t>
  </si>
  <si>
    <t>BALANCE DE SITUACIÓN AL CIERRE DEL EJERCICIO</t>
  </si>
  <si>
    <t>CUENTA DE PÉRDIDAS Y GANANCIAS DEL EJERCICIO</t>
  </si>
  <si>
    <t>(5) Cuando el importe pendiente de amortizar no sea el mismo anualmente, se desglosará el importe correspondiente a cada año, utilizámdose más de una ficha si fuera necesario</t>
  </si>
  <si>
    <t xml:space="preserve"> SALDO INICIAL SUBVENCIONES, DONACIONES Y LEGADOS RECIBIDOS</t>
  </si>
  <si>
    <t>SALDO FINAL SUBVENCIONES, DONACIONES Y LEGADOS RECIBIDOS</t>
  </si>
  <si>
    <t>DE EXPLOTACIÓN:</t>
  </si>
  <si>
    <t>TRANSFERENCIAS PARA FINANCIAR ACTIVIDADES ESPECÍFICAS</t>
  </si>
  <si>
    <t>TOTAL</t>
  </si>
  <si>
    <t>TRANSFERENCIAS PARA FINANCIAR DÉFICIT DE EXPLOTACIÓN O GASTOS GENERALES DE FUNCIONAMIENTO</t>
  </si>
  <si>
    <t>432G</t>
  </si>
  <si>
    <t>432H</t>
  </si>
  <si>
    <t>MÁS EFECTO IMPOSITIVO TRANSFERENCIAS A LA CUENTA DE RESULTADOS</t>
  </si>
  <si>
    <t xml:space="preserve">DESARROLLO ACTIVIDAD PROMOCIONAL </t>
  </si>
  <si>
    <t>DESARROLLO ACTIVIDAD PROMOCIONAL (FEDER)</t>
  </si>
  <si>
    <t>Seg. Soc.</t>
  </si>
  <si>
    <t>PROVISIONES</t>
  </si>
  <si>
    <t>Sueldos y Salarios</t>
  </si>
  <si>
    <t>Coste Total</t>
  </si>
  <si>
    <t>Altas</t>
  </si>
  <si>
    <t>Bajas</t>
  </si>
  <si>
    <t>04</t>
  </si>
  <si>
    <t>09</t>
  </si>
  <si>
    <t>16</t>
  </si>
  <si>
    <t>156G0072</t>
  </si>
  <si>
    <t>164G0071</t>
  </si>
  <si>
    <t>164G0037</t>
  </si>
  <si>
    <t>157G0037</t>
  </si>
  <si>
    <t>157G0025</t>
  </si>
  <si>
    <t>MEJORA CONECTIVIDAD AÉREA</t>
  </si>
  <si>
    <t>Proyecto de Información Tecnológica Management Office</t>
  </si>
  <si>
    <t>Sistema de Información Turística sobre perfiles de turistas</t>
  </si>
  <si>
    <t>SALDO VIVO 31/12/2018</t>
  </si>
  <si>
    <t>197G0142</t>
  </si>
  <si>
    <t>PREVISIÓN 2021</t>
  </si>
  <si>
    <t>ESTIMACIÓN 2020</t>
  </si>
  <si>
    <t>REAL 2019</t>
  </si>
  <si>
    <t>PREVISIÓN  2021</t>
  </si>
  <si>
    <t>PENDIENTE DE AMORTIZACIÓN (2022 Y SIGUIENTES)</t>
  </si>
  <si>
    <t>MEMORIA EXPLICATIVA DEL PRESUPUESTO DEL EJERCICIO 2021 Y DE SU ADAPTACIÓN AL PROGRAMA DE ACTUACIÓN PLURIANUAL (1)</t>
  </si>
  <si>
    <r>
      <t>MEMORIA EXPLICATIVA DE EJECUCIÓN DEL</t>
    </r>
    <r>
      <rPr>
        <b/>
        <strike/>
        <sz val="9"/>
        <rFont val="Arial"/>
        <family val="2"/>
      </rPr>
      <t xml:space="preserve"> </t>
    </r>
    <r>
      <rPr>
        <b/>
        <sz val="9"/>
        <rFont val="Arial"/>
        <family val="2"/>
      </rPr>
      <t>PRESUPUESTO DEL EJERCICIO 2019 Y EXPLICACIÓN DE LAS PRINCIPALES DESVIACIONES (1)</t>
    </r>
  </si>
  <si>
    <r>
      <t>(1)  INSTRUCCIONES</t>
    </r>
    <r>
      <rPr>
        <sz val="9"/>
        <rFont val="Arial"/>
        <family val="2"/>
      </rPr>
      <t xml:space="preserve">
En esta ficha se realizarán un avance de la ejecución de las actuaciones previstas en el Presupuesto para 2020. La extensión máxima será de dos páginas.</t>
    </r>
  </si>
  <si>
    <t xml:space="preserve">MEMORIA EXPLICATIVA DE LA EJECUCIÓN DEL PRESUPUESTO DEL EJERCICIO 2020 (1) </t>
  </si>
  <si>
    <r>
      <t>INSTRUCCIONES</t>
    </r>
    <r>
      <rPr>
        <sz val="9"/>
        <rFont val="Arial"/>
        <family val="2"/>
      </rPr>
      <t xml:space="preserve">
      (1) Se incluirá el importe de las encomiendas de la Comunidad Autónoma que se recibirán para el ejercicio de 2021, así como el origen de éstas expresado en términos de:
                - Sección, Consejería o Departamento que concede la subvención.
                - Servicio o Centro Directivo de la correspondiente Consejería ú Organismo Autónomo.
                - Programa Presupuestario.</t>
    </r>
  </si>
  <si>
    <t>Inversión Real 2019</t>
  </si>
  <si>
    <t>Inversión Estimada  2020</t>
  </si>
  <si>
    <t>Inversión Prevista 2021</t>
  </si>
  <si>
    <t>Inversion Ejericios Posteriores (Años 2022 + siguientes)</t>
  </si>
  <si>
    <r>
      <t>INSTRUCCIONES:</t>
    </r>
    <r>
      <rPr>
        <sz val="9"/>
        <rFont val="Arial"/>
        <family val="2"/>
      </rPr>
      <t xml:space="preserve">
(1) Incluye todas la actuaciones que constituyen formación bruta de capital (formación bruta de capital fijo y variación de existencias) de acuerdo al sistema europeo de cuentas nacionales y regionales que finalicen en fecha posterior a 2019
(2) Descripción de la actuación  de modo que permita la identificación de su contenido
(3) El coste total de la inversion será la suma la inversion ejecutada en ejercicios anteriores a 2019, la ejecutada en 2019, la estimada en 2020 , la prevista en 2021 y ejericios posteriores
(4) Se indicara el codigo territorial, al máximo nivel de desagregación posible, vigente para los Presupuestos de la Comunidad </t>
    </r>
  </si>
  <si>
    <t>REAL  2019</t>
  </si>
  <si>
    <t>FOMENTO CONECTIVIDAD AÉREA THOMAS COOK</t>
  </si>
  <si>
    <t>PLAN DE DIGITALIZACIÓN THOMAS COOK</t>
  </si>
  <si>
    <t>SISTEMA DE INFORMACIÓN EN DESTINO THOMAS COOK</t>
  </si>
  <si>
    <t>PATROCINIO DE EVENTOS THOMAS COOK</t>
  </si>
  <si>
    <t>RED INTEGRAL TÓTEMS VIRTUALES DIGITALIZADOS THOMAS COOK</t>
  </si>
  <si>
    <t>LABORATORIO PROTOCOLOS TURÍSTICOS</t>
  </si>
  <si>
    <t>207G0127</t>
  </si>
  <si>
    <t>CONVENIO PROMOCIÓN THOMAS COOK</t>
  </si>
  <si>
    <t>207G0085</t>
  </si>
  <si>
    <t>207G0100</t>
  </si>
  <si>
    <t>207G0102</t>
  </si>
  <si>
    <t>207G0101</t>
  </si>
  <si>
    <t>05</t>
  </si>
  <si>
    <t>432B</t>
  </si>
  <si>
    <t>197G0161</t>
  </si>
  <si>
    <t>Gestión Canarias Fortaleza</t>
  </si>
  <si>
    <t>207G0131</t>
  </si>
  <si>
    <t>432F</t>
  </si>
  <si>
    <t>207G0099</t>
  </si>
  <si>
    <t>PROMOCIÓN TURÍSTICA DE LAS ARTES, CULTURA Y SOCIEDAD</t>
  </si>
  <si>
    <t>INVENTARIO OFERTA Y DEMANA THOMAS COOK</t>
  </si>
  <si>
    <t>PROMOCIÓN RED MUSEÍSTICA DE CANARIAS</t>
  </si>
  <si>
    <t>207G0338</t>
  </si>
  <si>
    <t>ESTUDIO Y CAPTACIÓN DEL TURISMO DE TELETRABAJO</t>
  </si>
  <si>
    <t>207G0304</t>
  </si>
  <si>
    <t>ACTIVACIÓN DIVERSOS SEGMENTOS TURÍSTICOS</t>
  </si>
  <si>
    <t>207G0305</t>
  </si>
  <si>
    <t>207G0306</t>
  </si>
  <si>
    <t>PLAN DE DIGITALIZACIÓN TURÍSTICA</t>
  </si>
  <si>
    <t>CANARIAS FORTALEZA</t>
  </si>
  <si>
    <t>OBSERVATORIO TURÍSTICO. SEGUIMIENTO CONECTIVIDAD AÉREA</t>
  </si>
  <si>
    <t>207G0307</t>
  </si>
  <si>
    <t>207G0308</t>
  </si>
  <si>
    <t>SISTEMA DE INFORMACIÓN EN DESTINO (MIS) THOMAS COOK</t>
  </si>
  <si>
    <t>GESTIÓN DE CARTERA DE PRODUCTOS Y EVENTOS THOMAS COOK</t>
  </si>
  <si>
    <t>207G0339</t>
  </si>
  <si>
    <t>207G0340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</si>
</sst>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86" formatCode="0.0%"/>
  </numFmts>
  <fonts count="16" x14ac:knownFonts="1">
    <font>
      <sz val="10"/>
      <name val="Arial"/>
    </font>
    <font>
      <sz val="10"/>
      <name val="Arial"/>
    </font>
    <font>
      <b/>
      <sz val="10"/>
      <name val="Arial"/>
      <family val="2"/>
    </font>
    <font>
      <b/>
      <sz val="10"/>
      <name val="Arial"/>
      <family val="2"/>
    </font>
    <font>
      <b/>
      <sz val="11"/>
      <name val="Arial"/>
      <family val="2"/>
    </font>
    <font>
      <sz val="8"/>
      <name val="Arial"/>
      <family val="2"/>
    </font>
    <font>
      <sz val="9"/>
      <name val="Arial"/>
      <family val="2"/>
    </font>
    <font>
      <b/>
      <sz val="9"/>
      <name val="Arial"/>
      <family val="2"/>
    </font>
    <font>
      <b/>
      <sz val="11"/>
      <name val="Arial"/>
      <family val="2"/>
    </font>
    <font>
      <sz val="10"/>
      <name val="Arial"/>
      <family val="2"/>
    </font>
    <font>
      <sz val="9"/>
      <name val="Arial"/>
      <family val="2"/>
    </font>
    <font>
      <b/>
      <sz val="9"/>
      <name val="Univers"/>
      <family val="2"/>
    </font>
    <font>
      <sz val="9"/>
      <name val="Univers"/>
      <family val="2"/>
    </font>
    <font>
      <b/>
      <strike/>
      <sz val="9"/>
      <name val="Arial"/>
      <family val="2"/>
    </font>
    <font>
      <b/>
      <sz val="8"/>
      <name val="Arial"/>
      <family val="2"/>
    </font>
    <font>
      <b/>
      <sz val="9"/>
      <name val="Arial"/>
      <family val="2"/>
    </font>
  </fonts>
  <fills count="4">
    <fill>
      <patternFill patternType="none"/>
    </fill>
    <fill>
      <patternFill patternType="gray125"/>
    </fill>
    <fill>
      <patternFill patternType="solid">
        <fgColor indexed="22"/>
        <bgColor indexed="64"/>
      </patternFill>
    </fill>
    <fill>
      <patternFill patternType="solid">
        <fgColor indexed="65"/>
        <bgColor indexed="8"/>
      </patternFill>
    </fill>
  </fills>
  <borders count="4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double">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47">
    <xf numFmtId="0" fontId="0" fillId="0" borderId="0" xfId="0"/>
    <xf numFmtId="0" fontId="0" fillId="0" borderId="0" xfId="0" applyAlignment="1">
      <alignment horizontal="left" indent="1"/>
    </xf>
    <xf numFmtId="0" fontId="3" fillId="0" borderId="1" xfId="0" applyFont="1" applyBorder="1" applyAlignment="1">
      <alignment horizontal="center" vertical="center"/>
    </xf>
    <xf numFmtId="0" fontId="3" fillId="0" borderId="2" xfId="0" applyFont="1" applyBorder="1" applyAlignment="1">
      <alignment horizontal="centerContinuous" vertical="center"/>
    </xf>
    <xf numFmtId="0" fontId="3" fillId="0" borderId="1" xfId="0" applyFont="1" applyBorder="1" applyAlignment="1">
      <alignment horizontal="centerContinuous"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0" fillId="0" borderId="0" xfId="0" applyAlignment="1">
      <alignment vertical="center"/>
    </xf>
    <xf numFmtId="0" fontId="2" fillId="0" borderId="2" xfId="0" applyFont="1" applyBorder="1" applyAlignment="1">
      <alignment horizontal="centerContinuous" vertical="center"/>
    </xf>
    <xf numFmtId="0" fontId="0" fillId="0" borderId="4" xfId="0" applyBorder="1" applyAlignment="1">
      <alignment horizontal="left" indent="1"/>
    </xf>
    <xf numFmtId="0" fontId="2" fillId="0" borderId="4" xfId="0" applyFont="1" applyBorder="1"/>
    <xf numFmtId="0" fontId="2" fillId="0" borderId="5" xfId="0" applyFont="1" applyBorder="1"/>
    <xf numFmtId="0" fontId="0" fillId="0" borderId="4" xfId="0" applyBorder="1" applyAlignment="1">
      <alignment horizontal="left" vertical="justify" indent="1"/>
    </xf>
    <xf numFmtId="0" fontId="2" fillId="0" borderId="6" xfId="0" applyFont="1" applyBorder="1"/>
    <xf numFmtId="0" fontId="0" fillId="0" borderId="6" xfId="0" applyBorder="1" applyAlignment="1">
      <alignment horizontal="left" indent="1"/>
    </xf>
    <xf numFmtId="0" fontId="2" fillId="0" borderId="7" xfId="0" applyFont="1" applyBorder="1" applyAlignment="1">
      <alignment horizontal="centerContinuous"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left"/>
    </xf>
    <xf numFmtId="0" fontId="2" fillId="2" borderId="2" xfId="0" applyFont="1" applyFill="1" applyBorder="1"/>
    <xf numFmtId="0" fontId="0" fillId="0" borderId="5" xfId="0" applyBorder="1" applyAlignment="1">
      <alignment horizontal="left" indent="1"/>
    </xf>
    <xf numFmtId="0" fontId="0" fillId="0" borderId="5" xfId="0" applyBorder="1" applyAlignment="1">
      <alignment horizontal="left" indent="2"/>
    </xf>
    <xf numFmtId="0" fontId="2" fillId="0" borderId="5" xfId="0" applyFont="1" applyBorder="1" applyAlignment="1">
      <alignment vertical="justify"/>
    </xf>
    <xf numFmtId="0" fontId="0" fillId="0" borderId="5" xfId="0" applyBorder="1" applyAlignment="1">
      <alignment horizontal="left" vertical="justify" indent="1"/>
    </xf>
    <xf numFmtId="0" fontId="2" fillId="0" borderId="9" xfId="0" applyFont="1" applyBorder="1" applyAlignment="1">
      <alignment vertical="justify"/>
    </xf>
    <xf numFmtId="4" fontId="2" fillId="2" borderId="8" xfId="0" applyNumberFormat="1" applyFont="1" applyFill="1" applyBorder="1" applyAlignment="1">
      <alignment vertical="center"/>
    </xf>
    <xf numFmtId="4" fontId="2" fillId="2" borderId="1" xfId="0" applyNumberFormat="1" applyFont="1" applyFill="1" applyBorder="1" applyAlignment="1">
      <alignment vertical="center"/>
    </xf>
    <xf numFmtId="4" fontId="2" fillId="0" borderId="10" xfId="0" applyNumberFormat="1" applyFont="1" applyBorder="1" applyAlignment="1">
      <alignment vertical="center"/>
    </xf>
    <xf numFmtId="4" fontId="0" fillId="0" borderId="5" xfId="0" applyNumberFormat="1" applyBorder="1" applyAlignment="1">
      <alignment vertical="center"/>
    </xf>
    <xf numFmtId="4" fontId="0" fillId="0" borderId="11" xfId="0" applyNumberFormat="1" applyBorder="1" applyAlignment="1">
      <alignment vertical="center"/>
    </xf>
    <xf numFmtId="4" fontId="0" fillId="0" borderId="9" xfId="0" applyNumberFormat="1" applyBorder="1" applyAlignment="1">
      <alignment vertical="center"/>
    </xf>
    <xf numFmtId="4" fontId="0" fillId="0" borderId="12" xfId="0" applyNumberFormat="1" applyBorder="1" applyAlignment="1">
      <alignment vertical="center"/>
    </xf>
    <xf numFmtId="0" fontId="0" fillId="0" borderId="1" xfId="0" applyBorder="1" applyAlignment="1">
      <alignment horizontal="centerContinuous"/>
    </xf>
    <xf numFmtId="0" fontId="3" fillId="0" borderId="3" xfId="0" applyFont="1" applyBorder="1" applyAlignment="1">
      <alignment horizontal="centerContinuous" vertical="center"/>
    </xf>
    <xf numFmtId="0" fontId="2" fillId="2" borderId="8" xfId="0" applyFont="1" applyFill="1" applyBorder="1"/>
    <xf numFmtId="0" fontId="0" fillId="0" borderId="5" xfId="0" applyBorder="1" applyAlignment="1">
      <alignment horizontal="left" indent="3"/>
    </xf>
    <xf numFmtId="0" fontId="0" fillId="0" borderId="13" xfId="0" applyBorder="1" applyAlignment="1">
      <alignment horizontal="left" indent="1"/>
    </xf>
    <xf numFmtId="0" fontId="2" fillId="0" borderId="14" xfId="0" applyFont="1" applyBorder="1" applyAlignment="1">
      <alignment vertical="justify"/>
    </xf>
    <xf numFmtId="0" fontId="2" fillId="0" borderId="10" xfId="0" applyFont="1" applyBorder="1"/>
    <xf numFmtId="4" fontId="2" fillId="0" borderId="5" xfId="0" applyNumberFormat="1" applyFont="1" applyBorder="1" applyAlignment="1">
      <alignment vertical="center"/>
    </xf>
    <xf numFmtId="4" fontId="2" fillId="0" borderId="11" xfId="0" applyNumberFormat="1" applyFont="1" applyBorder="1" applyAlignment="1">
      <alignment vertical="center"/>
    </xf>
    <xf numFmtId="4" fontId="2" fillId="0" borderId="9" xfId="0" applyNumberFormat="1" applyFont="1" applyBorder="1" applyAlignment="1">
      <alignment vertical="center"/>
    </xf>
    <xf numFmtId="4" fontId="2" fillId="0" borderId="12" xfId="0" applyNumberFormat="1" applyFont="1" applyBorder="1" applyAlignment="1">
      <alignment vertical="center"/>
    </xf>
    <xf numFmtId="4" fontId="2" fillId="0" borderId="14" xfId="0" applyNumberFormat="1" applyFont="1" applyBorder="1" applyAlignment="1">
      <alignment vertical="center"/>
    </xf>
    <xf numFmtId="4" fontId="0" fillId="0" borderId="5" xfId="0" applyNumberFormat="1" applyBorder="1" applyAlignment="1">
      <alignment horizontal="left" vertical="center"/>
    </xf>
    <xf numFmtId="4" fontId="0" fillId="0" borderId="13" xfId="0" applyNumberFormat="1" applyBorder="1" applyAlignment="1">
      <alignment vertical="center"/>
    </xf>
    <xf numFmtId="0" fontId="3" fillId="0" borderId="8" xfId="0" applyFont="1" applyBorder="1" applyAlignment="1">
      <alignment horizontal="center" vertical="center"/>
    </xf>
    <xf numFmtId="0" fontId="2" fillId="0" borderId="0" xfId="0" applyFont="1"/>
    <xf numFmtId="0" fontId="2" fillId="2" borderId="2" xfId="0" applyFont="1" applyFill="1" applyBorder="1" applyAlignment="1"/>
    <xf numFmtId="4" fontId="2" fillId="2" borderId="3" xfId="0" applyNumberFormat="1" applyFont="1" applyFill="1" applyBorder="1" applyAlignment="1">
      <alignment vertical="center"/>
    </xf>
    <xf numFmtId="0" fontId="2" fillId="0" borderId="10" xfId="0" applyFont="1" applyBorder="1" applyAlignment="1">
      <alignment horizontal="left" indent="1"/>
    </xf>
    <xf numFmtId="0" fontId="2" fillId="0" borderId="5" xfId="0" applyFont="1" applyBorder="1" applyAlignment="1">
      <alignment horizontal="left" indent="1"/>
    </xf>
    <xf numFmtId="0" fontId="2" fillId="0" borderId="9" xfId="0" applyFont="1" applyBorder="1" applyAlignment="1">
      <alignment horizontal="left" inden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0" fillId="0" borderId="1" xfId="0" applyBorder="1"/>
    <xf numFmtId="0" fontId="4" fillId="0" borderId="1" xfId="0" applyFont="1" applyBorder="1" applyAlignment="1">
      <alignment horizontal="centerContinuous" vertical="center"/>
    </xf>
    <xf numFmtId="0" fontId="4" fillId="0" borderId="3" xfId="0" applyFont="1" applyBorder="1" applyAlignment="1">
      <alignment horizontal="center" vertical="center" wrapText="1"/>
    </xf>
    <xf numFmtId="0" fontId="3" fillId="0" borderId="17" xfId="0" applyFont="1" applyBorder="1" applyAlignment="1">
      <alignment horizontal="center" vertical="center"/>
    </xf>
    <xf numFmtId="0" fontId="0" fillId="0" borderId="18" xfId="0" applyBorder="1" applyAlignment="1">
      <alignment horizontal="centerContinuous" vertical="center"/>
    </xf>
    <xf numFmtId="0" fontId="3" fillId="0" borderId="0" xfId="0" applyFont="1" applyAlignment="1">
      <alignment horizontal="left" vertical="center"/>
    </xf>
    <xf numFmtId="0" fontId="0" fillId="0" borderId="0" xfId="0" applyAlignment="1">
      <alignment horizontal="left" vertical="center"/>
    </xf>
    <xf numFmtId="0" fontId="8" fillId="0" borderId="3" xfId="0" applyFont="1" applyBorder="1" applyAlignment="1">
      <alignment horizontal="left" vertical="center"/>
    </xf>
    <xf numFmtId="0" fontId="8" fillId="0" borderId="8" xfId="0" applyFont="1" applyBorder="1" applyAlignment="1">
      <alignment horizontal="centerContinuous" vertical="center"/>
    </xf>
    <xf numFmtId="0" fontId="7" fillId="0" borderId="3" xfId="0" applyFont="1" applyBorder="1" applyAlignment="1">
      <alignment horizontal="left" vertical="center"/>
    </xf>
    <xf numFmtId="0" fontId="0" fillId="0" borderId="0" xfId="0" applyAlignment="1">
      <alignment horizontal="center"/>
    </xf>
    <xf numFmtId="0" fontId="2" fillId="0" borderId="1" xfId="0" applyFont="1" applyBorder="1" applyAlignment="1">
      <alignment horizontal="center" vertical="center" wrapText="1"/>
    </xf>
    <xf numFmtId="3" fontId="0" fillId="0" borderId="0" xfId="0" applyNumberFormat="1"/>
    <xf numFmtId="0" fontId="2" fillId="0" borderId="19" xfId="0" applyFont="1" applyBorder="1" applyAlignment="1">
      <alignment horizontal="center" vertical="center" wrapText="1"/>
    </xf>
    <xf numFmtId="0" fontId="7" fillId="0" borderId="20"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0" fillId="0" borderId="16" xfId="0" applyBorder="1" applyAlignment="1">
      <alignment horizontal="centerContinuous" vertical="center"/>
    </xf>
    <xf numFmtId="0" fontId="3" fillId="0" borderId="8" xfId="0" applyFont="1" applyBorder="1" applyAlignment="1">
      <alignment horizontal="left" vertical="center"/>
    </xf>
    <xf numFmtId="0" fontId="14" fillId="0" borderId="21" xfId="0" applyFont="1" applyBorder="1" applyAlignment="1">
      <alignment horizontal="right" vertical="center"/>
    </xf>
    <xf numFmtId="0" fontId="2" fillId="0" borderId="22" xfId="0" applyFont="1" applyBorder="1"/>
    <xf numFmtId="4" fontId="2" fillId="0" borderId="23" xfId="0" applyNumberFormat="1" applyFont="1" applyBorder="1" applyAlignment="1">
      <alignment vertical="center"/>
    </xf>
    <xf numFmtId="4" fontId="2" fillId="2" borderId="2" xfId="0" applyNumberFormat="1" applyFont="1" applyFill="1" applyBorder="1" applyAlignment="1">
      <alignment vertical="center"/>
    </xf>
    <xf numFmtId="0" fontId="0" fillId="0" borderId="24"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9" fillId="0" borderId="5" xfId="0" applyFont="1" applyBorder="1" applyAlignment="1">
      <alignment vertical="center"/>
    </xf>
    <xf numFmtId="0" fontId="9" fillId="0" borderId="13" xfId="0" applyFont="1" applyBorder="1" applyAlignment="1">
      <alignment vertical="center"/>
    </xf>
    <xf numFmtId="0" fontId="9" fillId="0" borderId="24" xfId="0" applyFont="1" applyBorder="1" applyAlignment="1">
      <alignment horizontal="left" vertical="center"/>
    </xf>
    <xf numFmtId="0" fontId="9" fillId="0" borderId="5" xfId="0" applyFont="1" applyBorder="1" applyAlignment="1">
      <alignment horizontal="left" vertical="center"/>
    </xf>
    <xf numFmtId="0" fontId="0" fillId="0" borderId="25" xfId="0" applyBorder="1" applyAlignment="1">
      <alignment vertical="center"/>
    </xf>
    <xf numFmtId="0" fontId="0" fillId="0" borderId="11"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4"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3" fillId="0" borderId="8" xfId="0" applyFont="1" applyBorder="1" applyAlignment="1">
      <alignment horizontal="centerContinuous" vertical="center"/>
    </xf>
    <xf numFmtId="4" fontId="0" fillId="0" borderId="24" xfId="0" applyNumberFormat="1" applyBorder="1" applyAlignment="1">
      <alignment vertical="center"/>
    </xf>
    <xf numFmtId="0" fontId="0" fillId="0" borderId="1" xfId="0" applyBorder="1" applyAlignment="1">
      <alignment horizontal="centerContinuous" vertical="center"/>
    </xf>
    <xf numFmtId="4" fontId="0" fillId="0" borderId="18" xfId="0" applyNumberFormat="1" applyBorder="1" applyAlignment="1">
      <alignment vertical="center"/>
    </xf>
    <xf numFmtId="4" fontId="3" fillId="0" borderId="1" xfId="0" applyNumberFormat="1" applyFont="1" applyBorder="1" applyAlignment="1">
      <alignment horizontal="center" vertical="center"/>
    </xf>
    <xf numFmtId="0" fontId="7"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0" xfId="0" applyBorder="1" applyAlignment="1">
      <alignment vertical="center"/>
    </xf>
    <xf numFmtId="0" fontId="7" fillId="0" borderId="0" xfId="0" applyFont="1" applyBorder="1" applyAlignment="1">
      <alignment vertical="center"/>
    </xf>
    <xf numFmtId="0" fontId="6" fillId="0" borderId="0" xfId="0" quotePrefix="1" applyFont="1" applyAlignment="1">
      <alignment horizontal="left" indent="1"/>
    </xf>
    <xf numFmtId="0" fontId="7" fillId="0" borderId="0" xfId="0" applyFont="1" applyAlignment="1">
      <alignment horizontal="justify"/>
    </xf>
    <xf numFmtId="0" fontId="9" fillId="0" borderId="0" xfId="0" applyFont="1"/>
    <xf numFmtId="0" fontId="15" fillId="0" borderId="8" xfId="0" applyFont="1" applyBorder="1" applyAlignment="1">
      <alignment horizontal="center" vertical="center" wrapText="1"/>
    </xf>
    <xf numFmtId="49" fontId="0" fillId="0" borderId="5" xfId="0" applyNumberFormat="1" applyBorder="1" applyAlignment="1">
      <alignment vertical="center"/>
    </xf>
    <xf numFmtId="49" fontId="0" fillId="0" borderId="13" xfId="0" applyNumberFormat="1" applyBorder="1" applyAlignment="1">
      <alignment vertical="center"/>
    </xf>
    <xf numFmtId="0" fontId="0" fillId="0" borderId="0" xfId="0" applyBorder="1" applyAlignment="1">
      <alignment horizontal="left" indent="1"/>
    </xf>
    <xf numFmtId="4" fontId="0" fillId="0" borderId="0" xfId="0" applyNumberFormat="1" applyBorder="1" applyAlignment="1">
      <alignment vertical="center"/>
    </xf>
    <xf numFmtId="0" fontId="9" fillId="0" borderId="2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4" xfId="0" applyFont="1" applyBorder="1" applyAlignment="1">
      <alignment horizontal="left" vertical="center" wrapText="1"/>
    </xf>
    <xf numFmtId="0" fontId="9" fillId="0" borderId="5" xfId="0" applyFont="1" applyBorder="1" applyAlignment="1">
      <alignment horizontal="left" vertical="center" wrapText="1"/>
    </xf>
    <xf numFmtId="0" fontId="9" fillId="0" borderId="13" xfId="0" applyFont="1" applyBorder="1" applyAlignment="1">
      <alignment horizontal="left" vertical="center"/>
    </xf>
    <xf numFmtId="4" fontId="9" fillId="0" borderId="24"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5" xfId="0" applyNumberFormat="1" applyFont="1" applyBorder="1" applyAlignment="1">
      <alignment vertical="center"/>
    </xf>
    <xf numFmtId="4" fontId="9" fillId="0" borderId="13" xfId="0" applyNumberFormat="1" applyFont="1" applyBorder="1" applyAlignment="1">
      <alignment vertical="center"/>
    </xf>
    <xf numFmtId="4" fontId="9" fillId="0" borderId="24" xfId="0" applyNumberFormat="1" applyFont="1" applyBorder="1" applyAlignment="1">
      <alignment horizontal="center" vertical="center"/>
    </xf>
    <xf numFmtId="4" fontId="9" fillId="0" borderId="5" xfId="0" applyNumberFormat="1" applyFont="1" applyBorder="1" applyAlignment="1">
      <alignment horizontal="center" vertical="center"/>
    </xf>
    <xf numFmtId="3" fontId="9" fillId="0" borderId="24" xfId="0" applyNumberFormat="1" applyFont="1" applyBorder="1" applyAlignment="1">
      <alignment horizontal="center" vertical="center"/>
    </xf>
    <xf numFmtId="3" fontId="9" fillId="0" borderId="5" xfId="0" applyNumberFormat="1" applyFont="1" applyBorder="1" applyAlignment="1">
      <alignment horizontal="center" vertical="center"/>
    </xf>
    <xf numFmtId="3" fontId="9" fillId="0" borderId="5" xfId="0" applyNumberFormat="1" applyFont="1" applyBorder="1" applyAlignment="1">
      <alignment vertical="center"/>
    </xf>
    <xf numFmtId="3" fontId="9" fillId="0" borderId="13" xfId="0" applyNumberFormat="1" applyFont="1" applyBorder="1" applyAlignment="1">
      <alignment vertical="center"/>
    </xf>
    <xf numFmtId="49" fontId="0" fillId="0" borderId="24" xfId="0" applyNumberFormat="1" applyBorder="1" applyAlignment="1">
      <alignment vertical="center"/>
    </xf>
    <xf numFmtId="49" fontId="9" fillId="0" borderId="2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5" xfId="0" applyNumberFormat="1" applyFont="1" applyBorder="1" applyAlignment="1">
      <alignment vertical="center"/>
    </xf>
    <xf numFmtId="49" fontId="9" fillId="0" borderId="13" xfId="0" applyNumberFormat="1" applyFont="1" applyBorder="1" applyAlignment="1">
      <alignment vertical="center"/>
    </xf>
    <xf numFmtId="0" fontId="2" fillId="0" borderId="22" xfId="0" applyFont="1" applyBorder="1" applyAlignment="1">
      <alignment wrapText="1"/>
    </xf>
    <xf numFmtId="0" fontId="2" fillId="0" borderId="4" xfId="0" applyFont="1" applyBorder="1" applyAlignment="1">
      <alignment wrapText="1"/>
    </xf>
    <xf numFmtId="44" fontId="0" fillId="0" borderId="0" xfId="1" applyFont="1" applyAlignment="1">
      <alignment vertical="center"/>
    </xf>
    <xf numFmtId="4" fontId="0" fillId="0" borderId="5" xfId="0" applyNumberFormat="1" applyFill="1" applyBorder="1" applyAlignment="1">
      <alignment vertical="center"/>
    </xf>
    <xf numFmtId="44" fontId="0" fillId="0" borderId="0" xfId="1" applyFont="1"/>
    <xf numFmtId="4" fontId="2" fillId="0" borderId="5" xfId="0" applyNumberFormat="1" applyFont="1" applyFill="1" applyBorder="1" applyAlignment="1">
      <alignment vertical="center"/>
    </xf>
    <xf numFmtId="4" fontId="2" fillId="0" borderId="9" xfId="0" applyNumberFormat="1" applyFont="1" applyFill="1" applyBorder="1" applyAlignment="1">
      <alignment vertical="center"/>
    </xf>
    <xf numFmtId="4" fontId="2" fillId="0" borderId="11" xfId="0" applyNumberFormat="1" applyFont="1" applyFill="1" applyBorder="1" applyAlignment="1">
      <alignment vertical="center"/>
    </xf>
    <xf numFmtId="4" fontId="0" fillId="0" borderId="0" xfId="0" applyNumberFormat="1"/>
    <xf numFmtId="4" fontId="2" fillId="0" borderId="10" xfId="0" applyNumberFormat="1" applyFont="1" applyFill="1" applyBorder="1" applyAlignment="1">
      <alignment vertical="center"/>
    </xf>
    <xf numFmtId="186" fontId="0" fillId="0" borderId="0" xfId="2" applyNumberFormat="1" applyFont="1"/>
    <xf numFmtId="0" fontId="2" fillId="0" borderId="8" xfId="0" applyFont="1" applyBorder="1" applyAlignment="1">
      <alignment horizontal="center" vertical="center" wrapText="1"/>
    </xf>
    <xf numFmtId="0" fontId="2" fillId="0" borderId="34" xfId="0" applyFont="1" applyBorder="1" applyAlignment="1">
      <alignment horizontal="center" vertical="center" wrapText="1"/>
    </xf>
    <xf numFmtId="4" fontId="0" fillId="0" borderId="11" xfId="0" applyNumberFormat="1" applyFill="1" applyBorder="1" applyAlignment="1">
      <alignment vertical="center"/>
    </xf>
    <xf numFmtId="4" fontId="0" fillId="0" borderId="9" xfId="0" applyNumberFormat="1" applyFill="1" applyBorder="1" applyAlignment="1">
      <alignment vertical="center"/>
    </xf>
    <xf numFmtId="4" fontId="0" fillId="0" borderId="10" xfId="0" applyNumberFormat="1" applyFill="1" applyBorder="1" applyAlignment="1">
      <alignment vertical="center"/>
    </xf>
    <xf numFmtId="49" fontId="9" fillId="0" borderId="24" xfId="0" applyNumberFormat="1" applyFont="1" applyBorder="1" applyAlignment="1">
      <alignment vertical="center"/>
    </xf>
    <xf numFmtId="49" fontId="9" fillId="0" borderId="24" xfId="0" quotePrefix="1" applyNumberFormat="1" applyFont="1" applyBorder="1" applyAlignment="1">
      <alignment vertical="center"/>
    </xf>
    <xf numFmtId="4" fontId="2" fillId="0" borderId="12" xfId="0" applyNumberFormat="1" applyFont="1" applyFill="1" applyBorder="1" applyAlignment="1">
      <alignment vertical="center"/>
    </xf>
    <xf numFmtId="0" fontId="2"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24" xfId="0" applyFont="1" applyFill="1" applyBorder="1" applyAlignment="1">
      <alignment vertical="center"/>
    </xf>
    <xf numFmtId="0" fontId="0" fillId="0" borderId="1" xfId="0" applyBorder="1" applyAlignment="1">
      <alignment horizontal="center" vertical="center"/>
    </xf>
    <xf numFmtId="0" fontId="2" fillId="3" borderId="0" xfId="0" applyFont="1" applyFill="1" applyBorder="1" applyAlignment="1">
      <alignment horizontal="center" vertical="center"/>
    </xf>
    <xf numFmtId="0" fontId="0" fillId="3" borderId="0" xfId="0" applyFill="1" applyAlignment="1">
      <alignment vertical="center"/>
    </xf>
    <xf numFmtId="0" fontId="2" fillId="3" borderId="3" xfId="0" applyFont="1" applyFill="1" applyBorder="1" applyAlignment="1">
      <alignment horizontal="center" vertical="center"/>
    </xf>
    <xf numFmtId="0" fontId="0" fillId="3" borderId="14" xfId="0" applyFill="1" applyBorder="1" applyAlignment="1">
      <alignment vertical="center"/>
    </xf>
    <xf numFmtId="0" fontId="2" fillId="3" borderId="8" xfId="0" applyFont="1" applyFill="1" applyBorder="1" applyAlignment="1">
      <alignment horizontal="left" vertical="center"/>
    </xf>
    <xf numFmtId="0" fontId="2" fillId="3" borderId="8" xfId="0" applyFont="1" applyFill="1" applyBorder="1" applyAlignment="1">
      <alignment horizontal="center" vertical="center" wrapText="1"/>
    </xf>
    <xf numFmtId="0" fontId="5" fillId="3" borderId="24" xfId="0" applyFont="1" applyFill="1" applyBorder="1" applyAlignment="1">
      <alignment horizontal="left" vertical="center"/>
    </xf>
    <xf numFmtId="4" fontId="0" fillId="3" borderId="24" xfId="0" applyNumberFormat="1" applyFill="1" applyBorder="1" applyAlignment="1">
      <alignment vertical="center"/>
    </xf>
    <xf numFmtId="0" fontId="5" fillId="3" borderId="5" xfId="0" applyFont="1" applyFill="1" applyBorder="1" applyAlignment="1">
      <alignment horizontal="left" vertical="center"/>
    </xf>
    <xf numFmtId="4" fontId="0" fillId="3" borderId="5" xfId="0" applyNumberFormat="1" applyFill="1" applyBorder="1" applyAlignment="1">
      <alignment vertical="center"/>
    </xf>
    <xf numFmtId="0" fontId="5" fillId="3" borderId="9" xfId="0" applyFont="1" applyFill="1" applyBorder="1" applyAlignment="1">
      <alignment horizontal="left" vertical="center"/>
    </xf>
    <xf numFmtId="4" fontId="0" fillId="3" borderId="9" xfId="0" applyNumberFormat="1" applyFill="1" applyBorder="1" applyAlignment="1">
      <alignment vertical="center"/>
    </xf>
    <xf numFmtId="0" fontId="14" fillId="3" borderId="8" xfId="0" applyFont="1" applyFill="1" applyBorder="1" applyAlignment="1">
      <alignment horizontal="right" vertical="center"/>
    </xf>
    <xf numFmtId="4" fontId="2" fillId="3" borderId="8" xfId="0" applyNumberFormat="1" applyFont="1" applyFill="1" applyBorder="1" applyAlignment="1">
      <alignment vertical="center"/>
    </xf>
    <xf numFmtId="0" fontId="2" fillId="3" borderId="0" xfId="0" applyFont="1" applyFill="1" applyAlignment="1">
      <alignment vertical="center"/>
    </xf>
    <xf numFmtId="0" fontId="5" fillId="3" borderId="10" xfId="0" applyFont="1" applyFill="1" applyBorder="1" applyAlignment="1">
      <alignment horizontal="left" vertical="center"/>
    </xf>
    <xf numFmtId="4" fontId="0" fillId="3" borderId="10" xfId="0" applyNumberFormat="1" applyFill="1" applyBorder="1" applyAlignment="1">
      <alignment vertical="center"/>
    </xf>
    <xf numFmtId="0" fontId="0" fillId="3" borderId="0" xfId="0" applyFill="1"/>
    <xf numFmtId="0" fontId="5" fillId="3" borderId="14" xfId="0" applyFont="1" applyFill="1" applyBorder="1" applyAlignment="1">
      <alignment horizontal="left" vertical="center"/>
    </xf>
    <xf numFmtId="0" fontId="0" fillId="3" borderId="0" xfId="0" applyFill="1" applyAlignment="1">
      <alignment horizontal="right" vertical="center"/>
    </xf>
    <xf numFmtId="0" fontId="2" fillId="3" borderId="0" xfId="0" applyFont="1" applyFill="1"/>
    <xf numFmtId="4" fontId="0" fillId="3" borderId="0" xfId="0" applyNumberFormat="1" applyFill="1" applyBorder="1" applyAlignment="1">
      <alignment horizontal="right" vertical="center"/>
    </xf>
    <xf numFmtId="0" fontId="14" fillId="0" borderId="8" xfId="0" applyFont="1" applyFill="1" applyBorder="1" applyAlignment="1">
      <alignment horizontal="right" vertical="center"/>
    </xf>
    <xf numFmtId="4" fontId="2" fillId="0" borderId="0" xfId="0" applyNumberFormat="1" applyFont="1" applyFill="1" applyBorder="1" applyAlignment="1">
      <alignment horizontal="right" vertical="center"/>
    </xf>
    <xf numFmtId="0" fontId="0" fillId="0" borderId="0" xfId="0" applyFill="1" applyAlignment="1">
      <alignment horizontal="right" vertical="center"/>
    </xf>
    <xf numFmtId="0" fontId="2"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3" borderId="2" xfId="0" applyFill="1" applyBorder="1" applyAlignment="1">
      <alignment vertical="center"/>
    </xf>
    <xf numFmtId="0" fontId="0" fillId="3" borderId="3" xfId="0"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vertical="center"/>
    </xf>
    <xf numFmtId="0" fontId="0" fillId="0" borderId="0" xfId="0" applyFill="1" applyBorder="1"/>
    <xf numFmtId="0" fontId="2" fillId="0" borderId="0" xfId="0" applyFont="1" applyFill="1" applyBorder="1"/>
    <xf numFmtId="4" fontId="2" fillId="0" borderId="8" xfId="0" applyNumberFormat="1" applyFont="1" applyFill="1" applyBorder="1" applyAlignment="1">
      <alignment horizontal="right" vertical="center"/>
    </xf>
    <xf numFmtId="4" fontId="0" fillId="3" borderId="24" xfId="0" applyNumberFormat="1" applyFill="1" applyBorder="1" applyAlignment="1">
      <alignment horizontal="right" vertical="center"/>
    </xf>
    <xf numFmtId="4" fontId="0" fillId="3" borderId="13" xfId="0" applyNumberFormat="1" applyFill="1" applyBorder="1" applyAlignment="1">
      <alignment horizontal="right" vertical="center"/>
    </xf>
    <xf numFmtId="4" fontId="0" fillId="3" borderId="17" xfId="0" applyNumberFormat="1" applyFill="1" applyBorder="1" applyAlignment="1">
      <alignment horizontal="right" vertical="center"/>
    </xf>
    <xf numFmtId="4" fontId="0" fillId="3" borderId="35" xfId="0" applyNumberFormat="1" applyFill="1" applyBorder="1" applyAlignment="1">
      <alignment horizontal="right" vertical="center"/>
    </xf>
    <xf numFmtId="4" fontId="2" fillId="0" borderId="35" xfId="0" applyNumberFormat="1" applyFont="1" applyFill="1" applyBorder="1" applyAlignment="1">
      <alignment horizontal="right" vertical="center"/>
    </xf>
    <xf numFmtId="4" fontId="0" fillId="3" borderId="36" xfId="0" applyNumberFormat="1" applyFill="1" applyBorder="1" applyAlignment="1">
      <alignment horizontal="right" vertical="center"/>
    </xf>
    <xf numFmtId="0" fontId="0" fillId="3" borderId="36" xfId="0" applyFill="1" applyBorder="1" applyAlignment="1">
      <alignment horizontal="right" vertical="center"/>
    </xf>
    <xf numFmtId="10" fontId="2" fillId="3" borderId="8" xfId="0" applyNumberFormat="1" applyFont="1" applyFill="1" applyBorder="1" applyAlignment="1">
      <alignment vertical="center"/>
    </xf>
    <xf numFmtId="0" fontId="8" fillId="0" borderId="3" xfId="0" applyFont="1" applyFill="1" applyBorder="1" applyAlignment="1">
      <alignment horizontal="center" vertical="center" wrapText="1"/>
    </xf>
    <xf numFmtId="0" fontId="8" fillId="0" borderId="1" xfId="0" applyFont="1" applyBorder="1" applyAlignment="1">
      <alignment horizontal="centerContinuous" vertical="center"/>
    </xf>
    <xf numFmtId="4" fontId="0" fillId="0" borderId="13" xfId="0" applyNumberFormat="1" applyFill="1" applyBorder="1" applyAlignment="1">
      <alignment vertical="center"/>
    </xf>
    <xf numFmtId="0" fontId="9" fillId="0" borderId="5" xfId="0" applyFont="1" applyFill="1" applyBorder="1" applyAlignment="1">
      <alignment vertical="center"/>
    </xf>
    <xf numFmtId="49" fontId="9" fillId="0" borderId="5" xfId="0" applyNumberFormat="1" applyFont="1" applyFill="1" applyBorder="1" applyAlignment="1">
      <alignment vertical="center"/>
    </xf>
    <xf numFmtId="49" fontId="9" fillId="0" borderId="5" xfId="0" quotePrefix="1" applyNumberFormat="1" applyFont="1" applyFill="1" applyBorder="1" applyAlignment="1">
      <alignment vertical="center"/>
    </xf>
    <xf numFmtId="0" fontId="8" fillId="0" borderId="8" xfId="0" applyFont="1" applyFill="1" applyBorder="1" applyAlignment="1">
      <alignment horizontal="center" vertical="center"/>
    </xf>
    <xf numFmtId="49" fontId="9" fillId="0" borderId="34"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0" fontId="0" fillId="0" borderId="0" xfId="0" applyBorder="1"/>
    <xf numFmtId="0" fontId="0" fillId="0" borderId="0" xfId="0" applyBorder="1" applyAlignment="1">
      <alignment horizontal="center"/>
    </xf>
    <xf numFmtId="4" fontId="0" fillId="0" borderId="0" xfId="0" applyNumberFormat="1" applyBorder="1"/>
    <xf numFmtId="4" fontId="2" fillId="0" borderId="8" xfId="0" applyNumberFormat="1" applyFont="1" applyFill="1" applyBorder="1" applyAlignment="1">
      <alignment vertical="center"/>
    </xf>
    <xf numFmtId="4" fontId="0" fillId="3" borderId="34" xfId="0" applyNumberFormat="1" applyFill="1" applyBorder="1" applyAlignment="1">
      <alignment vertical="center"/>
    </xf>
    <xf numFmtId="4" fontId="0" fillId="0" borderId="0" xfId="0" applyNumberFormat="1" applyFill="1" applyBorder="1" applyAlignment="1">
      <alignment vertical="center"/>
    </xf>
    <xf numFmtId="4" fontId="0" fillId="0" borderId="0" xfId="0" applyNumberFormat="1" applyFill="1" applyBorder="1"/>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8" xfId="0" applyFont="1" applyFill="1" applyBorder="1" applyAlignment="1" applyProtection="1">
      <alignment vertical="center"/>
      <protection locked="0"/>
    </xf>
    <xf numFmtId="0" fontId="2" fillId="0" borderId="8"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4" fontId="2" fillId="0" borderId="24" xfId="0" applyNumberFormat="1" applyFont="1" applyBorder="1" applyAlignment="1" applyProtection="1">
      <alignment vertical="center"/>
      <protection locked="0"/>
    </xf>
    <xf numFmtId="4" fontId="2" fillId="0" borderId="10" xfId="0" applyNumberFormat="1" applyFont="1" applyBorder="1" applyAlignment="1" applyProtection="1">
      <alignment horizontal="right" vertical="center"/>
      <protection locked="0"/>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indent="1"/>
      <protection locked="0"/>
    </xf>
    <xf numFmtId="4" fontId="9" fillId="0" borderId="5" xfId="0" applyNumberFormat="1" applyFont="1" applyBorder="1" applyAlignment="1" applyProtection="1">
      <alignment horizontal="right" vertical="center"/>
      <protection locked="0"/>
    </xf>
    <xf numFmtId="0" fontId="9" fillId="0" borderId="5" xfId="0" applyFont="1" applyBorder="1" applyAlignment="1" applyProtection="1">
      <alignment horizontal="right" vertical="center"/>
      <protection locked="0"/>
    </xf>
    <xf numFmtId="0" fontId="9" fillId="0" borderId="5" xfId="0" quotePrefix="1" applyFont="1" applyBorder="1" applyAlignment="1" applyProtection="1">
      <alignment horizontal="center" vertical="center"/>
      <protection locked="0"/>
    </xf>
    <xf numFmtId="0" fontId="9" fillId="0" borderId="5" xfId="0" applyFont="1" applyBorder="1" applyAlignment="1" applyProtection="1">
      <alignment vertical="center"/>
      <protection locked="0"/>
    </xf>
    <xf numFmtId="0" fontId="9" fillId="0" borderId="9" xfId="0" applyFont="1" applyBorder="1" applyAlignment="1" applyProtection="1">
      <alignment horizontal="left" vertical="center" indent="1"/>
      <protection locked="0"/>
    </xf>
    <xf numFmtId="0" fontId="9" fillId="0" borderId="9" xfId="0" applyFont="1" applyBorder="1" applyAlignment="1" applyProtection="1">
      <alignment horizontal="right" vertical="center"/>
      <protection locked="0"/>
    </xf>
    <xf numFmtId="0" fontId="9" fillId="0" borderId="13" xfId="0" applyFont="1" applyBorder="1" applyAlignment="1" applyProtection="1">
      <alignment vertical="center"/>
      <protection locked="0"/>
    </xf>
    <xf numFmtId="0" fontId="2" fillId="0" borderId="8" xfId="0" applyFont="1" applyBorder="1" applyAlignment="1" applyProtection="1">
      <alignment horizontal="center" vertical="center"/>
      <protection locked="0"/>
    </xf>
    <xf numFmtId="4" fontId="2" fillId="0" borderId="8" xfId="0" applyNumberFormat="1" applyFont="1" applyBorder="1" applyAlignment="1" applyProtection="1">
      <alignment vertical="center"/>
      <protection locked="0"/>
    </xf>
    <xf numFmtId="0" fontId="0" fillId="0" borderId="0" xfId="0" applyAlignment="1" applyProtection="1">
      <alignment vertical="center"/>
      <protection locked="0"/>
    </xf>
    <xf numFmtId="0" fontId="0" fillId="0" borderId="10" xfId="0" applyBorder="1" applyAlignment="1" applyProtection="1">
      <alignment vertical="center"/>
      <protection locked="0"/>
    </xf>
    <xf numFmtId="4" fontId="9" fillId="0" borderId="10" xfId="0" applyNumberFormat="1" applyFont="1" applyBorder="1" applyAlignment="1" applyProtection="1">
      <alignment horizontal="right" vertical="center"/>
      <protection locked="0"/>
    </xf>
    <xf numFmtId="0" fontId="0" fillId="0" borderId="5" xfId="0" applyBorder="1" applyAlignment="1" applyProtection="1">
      <alignment vertical="center" wrapText="1"/>
      <protection locked="0"/>
    </xf>
    <xf numFmtId="0" fontId="0" fillId="0" borderId="9" xfId="0" applyBorder="1" applyAlignment="1" applyProtection="1">
      <alignment vertical="center" wrapText="1"/>
      <protection locked="0"/>
    </xf>
    <xf numFmtId="4" fontId="9" fillId="0" borderId="9" xfId="0" applyNumberFormat="1" applyFont="1" applyBorder="1" applyAlignment="1" applyProtection="1">
      <alignment horizontal="right" vertical="center"/>
      <protection locked="0"/>
    </xf>
    <xf numFmtId="0" fontId="3" fillId="2" borderId="8" xfId="0" applyFont="1" applyFill="1" applyBorder="1" applyAlignment="1" applyProtection="1">
      <alignment horizontal="left" vertical="center" indent="1"/>
      <protection locked="0"/>
    </xf>
    <xf numFmtId="0" fontId="9" fillId="0" borderId="34"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4" fontId="9" fillId="0" borderId="24" xfId="0" applyNumberFormat="1" applyFont="1" applyFill="1" applyBorder="1" applyAlignment="1" applyProtection="1">
      <alignment horizontal="right" vertical="center"/>
      <protection locked="0"/>
    </xf>
    <xf numFmtId="0" fontId="9" fillId="0" borderId="24" xfId="0" quotePrefix="1"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4" fontId="9" fillId="0" borderId="5" xfId="0" applyNumberFormat="1" applyFont="1" applyFill="1" applyBorder="1" applyAlignment="1" applyProtection="1">
      <alignment horizontal="right" vertical="center"/>
      <protection locked="0"/>
    </xf>
    <xf numFmtId="0" fontId="9" fillId="0" borderId="10" xfId="0" applyFont="1" applyBorder="1" applyAlignment="1" applyProtection="1">
      <alignment horizontal="left" vertical="center"/>
      <protection locked="0"/>
    </xf>
    <xf numFmtId="4" fontId="9" fillId="0" borderId="10" xfId="0" applyNumberFormat="1" applyFont="1" applyFill="1" applyBorder="1" applyAlignment="1" applyProtection="1">
      <alignment horizontal="right" vertical="center"/>
      <protection locked="0"/>
    </xf>
    <xf numFmtId="0" fontId="3" fillId="2" borderId="8" xfId="0" applyFont="1" applyFill="1" applyBorder="1" applyAlignment="1" applyProtection="1">
      <alignment horizontal="left" vertical="justify" indent="1"/>
      <protection locked="0"/>
    </xf>
    <xf numFmtId="0" fontId="1" fillId="0" borderId="24" xfId="0" applyFont="1" applyBorder="1" applyAlignment="1" applyProtection="1">
      <alignment horizontal="left" vertical="center"/>
      <protection locked="0"/>
    </xf>
    <xf numFmtId="4" fontId="1" fillId="0" borderId="24" xfId="0" applyNumberFormat="1" applyFont="1" applyBorder="1" applyAlignment="1" applyProtection="1">
      <alignment horizontal="right" vertical="center"/>
      <protection locked="0"/>
    </xf>
    <xf numFmtId="4" fontId="1" fillId="0" borderId="24" xfId="0" applyNumberFormat="1" applyFont="1" applyFill="1" applyBorder="1" applyAlignment="1" applyProtection="1">
      <alignment horizontal="right" vertical="center"/>
      <protection locked="0"/>
    </xf>
    <xf numFmtId="0" fontId="1" fillId="0" borderId="10" xfId="0" applyFont="1" applyBorder="1" applyAlignment="1" applyProtection="1">
      <alignment horizontal="left" vertical="center"/>
      <protection locked="0"/>
    </xf>
    <xf numFmtId="0" fontId="1" fillId="0" borderId="10" xfId="0" applyFont="1" applyBorder="1" applyAlignment="1" applyProtection="1">
      <alignment horizontal="right" vertical="center"/>
      <protection locked="0"/>
    </xf>
    <xf numFmtId="0" fontId="9" fillId="0" borderId="10" xfId="0" applyFont="1" applyBorder="1" applyAlignment="1" applyProtection="1">
      <alignment horizontal="center" vertical="center"/>
      <protection locked="0"/>
    </xf>
    <xf numFmtId="0" fontId="1" fillId="0" borderId="5" xfId="0" applyFont="1" applyBorder="1" applyAlignment="1" applyProtection="1">
      <alignment horizontal="left" vertical="center"/>
      <protection locked="0"/>
    </xf>
    <xf numFmtId="0" fontId="1" fillId="0" borderId="5" xfId="0" applyFont="1" applyBorder="1" applyAlignment="1" applyProtection="1">
      <alignment horizontal="right" vertical="center"/>
      <protection locked="0"/>
    </xf>
    <xf numFmtId="0" fontId="1" fillId="0" borderId="9" xfId="0" applyFont="1" applyBorder="1" applyAlignment="1" applyProtection="1">
      <alignment horizontal="left" vertical="center"/>
      <protection locked="0"/>
    </xf>
    <xf numFmtId="0" fontId="1" fillId="0" borderId="9" xfId="0" applyFont="1" applyBorder="1" applyAlignment="1" applyProtection="1">
      <alignment horizontal="right" vertical="center"/>
      <protection locked="0"/>
    </xf>
    <xf numFmtId="0" fontId="9" fillId="0" borderId="13" xfId="0" applyFont="1" applyBorder="1" applyAlignment="1" applyProtection="1">
      <alignment horizontal="center" vertical="center"/>
      <protection locked="0"/>
    </xf>
    <xf numFmtId="4" fontId="3" fillId="0" borderId="8" xfId="0" applyNumberFormat="1"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7" fillId="0" borderId="0" xfId="0" applyFont="1" applyAlignment="1" applyProtection="1">
      <alignment horizontal="justify" vertical="center" wrapText="1"/>
      <protection locked="0"/>
    </xf>
    <xf numFmtId="0" fontId="10" fillId="0" borderId="0" xfId="0" applyFont="1" applyAlignment="1" applyProtection="1">
      <alignment horizontal="justify" vertical="center"/>
      <protection locked="0"/>
    </xf>
    <xf numFmtId="0" fontId="2" fillId="0" borderId="36" xfId="0" applyFont="1" applyBorder="1" applyAlignment="1" applyProtection="1">
      <alignment horizontal="center" vertical="center"/>
      <protection locked="0"/>
    </xf>
    <xf numFmtId="0" fontId="6" fillId="0" borderId="0" xfId="0" applyFont="1" applyAlignment="1" applyProtection="1">
      <alignment horizontal="justify" vertical="center"/>
      <protection locked="0"/>
    </xf>
    <xf numFmtId="0" fontId="6" fillId="0" borderId="0" xfId="0" applyFont="1" applyAlignment="1">
      <alignment horizontal="left"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8"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4"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6" fillId="0" borderId="0" xfId="0" applyFont="1" applyAlignment="1">
      <alignment horizontal="justify" vertical="justify" wrapText="1"/>
    </xf>
    <xf numFmtId="0" fontId="7" fillId="0" borderId="38" xfId="0" applyFont="1" applyFill="1" applyBorder="1" applyAlignment="1">
      <alignment horizontal="center" wrapText="1"/>
    </xf>
    <xf numFmtId="0" fontId="7" fillId="0" borderId="39" xfId="0" applyFont="1" applyFill="1" applyBorder="1" applyAlignment="1">
      <alignment horizontal="center" wrapText="1"/>
    </xf>
    <xf numFmtId="0" fontId="10" fillId="0" borderId="19" xfId="0" applyFont="1" applyBorder="1" applyAlignment="1">
      <alignment horizontal="left" vertical="top" wrapText="1" indent="3"/>
    </xf>
    <xf numFmtId="0" fontId="10" fillId="0" borderId="40" xfId="0" applyFont="1" applyBorder="1" applyAlignment="1">
      <alignment horizontal="left" vertical="top" wrapText="1" indent="3"/>
    </xf>
    <xf numFmtId="0" fontId="10" fillId="0" borderId="41" xfId="0" applyFont="1" applyBorder="1" applyAlignment="1">
      <alignment horizontal="left" vertical="top" wrapText="1" indent="3"/>
    </xf>
    <xf numFmtId="0" fontId="10" fillId="0" borderId="42" xfId="0" applyFont="1" applyBorder="1" applyAlignment="1">
      <alignment horizontal="left" vertical="top" wrapText="1" indent="3"/>
    </xf>
    <xf numFmtId="0" fontId="10" fillId="0" borderId="43" xfId="0" applyFont="1" applyBorder="1" applyAlignment="1">
      <alignment horizontal="left" vertical="top" wrapText="1" indent="3"/>
    </xf>
    <xf numFmtId="0" fontId="10" fillId="0" borderId="44" xfId="0" applyFont="1" applyBorder="1" applyAlignment="1">
      <alignment horizontal="left" vertical="top" wrapText="1" indent="3"/>
    </xf>
    <xf numFmtId="0" fontId="10" fillId="0" borderId="0" xfId="0" applyFont="1" applyAlignment="1">
      <alignment horizontal="justify" vertical="justify" wrapText="1"/>
    </xf>
    <xf numFmtId="0" fontId="12" fillId="0" borderId="0" xfId="0" applyFont="1" applyAlignment="1">
      <alignment horizontal="justify" vertical="justify" wrapText="1"/>
    </xf>
    <xf numFmtId="0" fontId="7" fillId="0" borderId="0" xfId="0" applyFont="1" applyAlignment="1">
      <alignment vertical="justify" wrapText="1"/>
    </xf>
    <xf numFmtId="0" fontId="7" fillId="0" borderId="38" xfId="0" applyFont="1" applyFill="1" applyBorder="1" applyAlignment="1">
      <alignment horizontal="center" vertical="justify" wrapText="1"/>
    </xf>
    <xf numFmtId="0" fontId="7" fillId="0" borderId="39" xfId="0" applyFont="1" applyFill="1" applyBorder="1" applyAlignment="1">
      <alignment horizontal="center" vertical="justify" wrapText="1"/>
    </xf>
    <xf numFmtId="49" fontId="10" fillId="0" borderId="19" xfId="0" applyNumberFormat="1" applyFont="1" applyBorder="1" applyAlignment="1">
      <alignment horizontal="left" vertical="top" wrapText="1" indent="3"/>
    </xf>
    <xf numFmtId="49" fontId="10" fillId="0" borderId="40" xfId="0" applyNumberFormat="1" applyFont="1" applyBorder="1" applyAlignment="1">
      <alignment horizontal="left" vertical="top" wrapText="1" indent="3"/>
    </xf>
    <xf numFmtId="49" fontId="10" fillId="0" borderId="41" xfId="0" applyNumberFormat="1" applyFont="1" applyBorder="1" applyAlignment="1">
      <alignment horizontal="left" vertical="top" wrapText="1" indent="3"/>
    </xf>
    <xf numFmtId="49" fontId="10" fillId="0" borderId="42" xfId="0" applyNumberFormat="1" applyFont="1" applyBorder="1" applyAlignment="1">
      <alignment horizontal="left" vertical="top" wrapText="1" indent="3"/>
    </xf>
    <xf numFmtId="49" fontId="10" fillId="0" borderId="45" xfId="0" applyNumberFormat="1" applyFont="1" applyBorder="1" applyAlignment="1">
      <alignment horizontal="left" vertical="top" wrapText="1" indent="3"/>
    </xf>
    <xf numFmtId="49" fontId="10" fillId="0" borderId="46" xfId="0" applyNumberFormat="1" applyFont="1" applyBorder="1" applyAlignment="1">
      <alignment horizontal="left" vertical="top" wrapText="1" indent="3"/>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7" xfId="0" applyFont="1" applyBorder="1" applyAlignment="1">
      <alignment horizontal="left" wrapText="1"/>
    </xf>
    <xf numFmtId="0" fontId="10" fillId="0" borderId="47" xfId="0" applyFont="1" applyBorder="1" applyAlignment="1">
      <alignment horizontal="left" wrapText="1"/>
    </xf>
    <xf numFmtId="0" fontId="11" fillId="0" borderId="0" xfId="0" applyFont="1" applyAlignment="1">
      <alignment vertical="justify"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7" fillId="0" borderId="0" xfId="0" applyFont="1" applyAlignment="1">
      <alignment horizontal="justify" vertical="center" wrapText="1"/>
    </xf>
    <xf numFmtId="0" fontId="10" fillId="0" borderId="0" xfId="0" applyFont="1" applyAlignment="1">
      <alignment horizontal="justify"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7" fillId="0" borderId="0" xfId="0" applyFont="1" applyAlignment="1">
      <alignment horizontal="left" vertical="center" wrapText="1"/>
    </xf>
    <xf numFmtId="0" fontId="10" fillId="0" borderId="0" xfId="0" applyFont="1" applyAlignment="1">
      <alignment horizontal="left" vertical="center" wrapText="1"/>
    </xf>
    <xf numFmtId="0" fontId="0" fillId="3" borderId="0" xfId="0" applyFill="1" applyBorder="1" applyAlignment="1">
      <alignment horizontal="center" vertical="center"/>
    </xf>
    <xf numFmtId="0" fontId="0" fillId="3" borderId="35" xfId="0" applyFill="1" applyBorder="1" applyAlignment="1">
      <alignment horizontal="center" vertical="center"/>
    </xf>
    <xf numFmtId="4" fontId="0" fillId="3" borderId="36" xfId="0" applyNumberFormat="1" applyFill="1" applyBorder="1" applyAlignment="1">
      <alignment horizontal="right" vertical="center"/>
    </xf>
    <xf numFmtId="4" fontId="0" fillId="3" borderId="17" xfId="0" applyNumberFormat="1" applyFill="1" applyBorder="1" applyAlignment="1">
      <alignment horizontal="righ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 fontId="2" fillId="0" borderId="0" xfId="0" applyNumberFormat="1" applyFont="1" applyFill="1" applyBorder="1" applyAlignment="1">
      <alignment horizontal="right" vertical="center"/>
    </xf>
    <xf numFmtId="4" fontId="2" fillId="0" borderId="35"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4" fontId="0" fillId="3" borderId="0" xfId="0" applyNumberFormat="1" applyFill="1" applyBorder="1" applyAlignment="1">
      <alignment horizontal="right" vertical="center"/>
    </xf>
    <xf numFmtId="4" fontId="0" fillId="3" borderId="35" xfId="0" applyNumberFormat="1" applyFill="1" applyBorder="1" applyAlignment="1">
      <alignment horizontal="right" vertical="center"/>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3</xdr:row>
      <xdr:rowOff>114298</xdr:rowOff>
    </xdr:from>
    <xdr:to>
      <xdr:col>1</xdr:col>
      <xdr:colOff>495300</xdr:colOff>
      <xdr:row>256</xdr:row>
      <xdr:rowOff>142876</xdr:rowOff>
    </xdr:to>
    <xdr:sp macro="" textlink="">
      <xdr:nvSpPr>
        <xdr:cNvPr id="2049" name="Text Box 1">
          <a:extLst>
            <a:ext uri="{FF2B5EF4-FFF2-40B4-BE49-F238E27FC236}">
              <a16:creationId xmlns:a16="http://schemas.microsoft.com/office/drawing/2014/main" id="{2649F038-E877-4AF3-9C79-45151F28C6AA}"/>
            </a:ext>
          </a:extLst>
        </xdr:cNvPr>
        <xdr:cNvSpPr txBox="1">
          <a:spLocks noChangeArrowheads="1"/>
        </xdr:cNvSpPr>
      </xdr:nvSpPr>
      <xdr:spPr bwMode="auto">
        <a:xfrm>
          <a:off x="95250" y="1057273"/>
          <a:ext cx="5467350" cy="34490028"/>
        </a:xfrm>
        <a:prstGeom prst="rect">
          <a:avLst/>
        </a:prstGeom>
        <a:noFill/>
        <a:ln w="9525">
          <a:noFill/>
          <a:miter lim="800000"/>
          <a:headEnd/>
          <a:tailEnd/>
        </a:ln>
      </xdr:spPr>
      <xdr:txBody>
        <a:bodyPr vertOverflow="clip" wrap="square" lIns="180000" tIns="46800" rIns="90000" bIns="46800" anchor="t" upright="1"/>
        <a:lstStyle/>
        <a:p>
          <a:pPr rtl="0"/>
          <a:endParaRPr lang="es-ES" sz="1100" b="0" i="0" baseline="0">
            <a:latin typeface="+mn-lt"/>
            <a:ea typeface="+mn-ea"/>
            <a:cs typeface="+mn-cs"/>
          </a:endParaRPr>
        </a:p>
        <a:p>
          <a:r>
            <a:rPr lang="es-ES" sz="1100">
              <a:effectLst/>
              <a:latin typeface="+mn-lt"/>
              <a:ea typeface="+mn-ea"/>
              <a:cs typeface="+mn-cs"/>
            </a:rPr>
            <a:t>Los retos que se plantea Promotur Turismo de Canarias S.A para 2021 y siguientes son </a:t>
          </a:r>
          <a:r>
            <a:rPr lang="es-ES" sz="1100" b="1">
              <a:effectLst/>
              <a:latin typeface="+mn-lt"/>
              <a:ea typeface="+mn-ea"/>
              <a:cs typeface="+mn-cs"/>
            </a:rPr>
            <a:t>la transformación digital del sector en Canarias, el desarrollo del ecosistema innovador turístico, la mejora, adaptación y personalización en la experiencia turística y liderar la sostenibilidad de la actividad turística canaria</a:t>
          </a:r>
          <a:r>
            <a:rPr lang="es-ES" sz="1100">
              <a:effectLst/>
              <a:latin typeface="+mn-lt"/>
              <a:ea typeface="+mn-ea"/>
              <a:cs typeface="+mn-cs"/>
            </a:rPr>
            <a:t>.</a:t>
          </a:r>
        </a:p>
        <a:p>
          <a:endParaRPr lang="es-ES" sz="1100">
            <a:effectLst/>
            <a:latin typeface="+mn-lt"/>
            <a:ea typeface="+mn-ea"/>
            <a:cs typeface="+mn-cs"/>
          </a:endParaRPr>
        </a:p>
        <a:p>
          <a:r>
            <a:rPr lang="es-ES" sz="1100">
              <a:effectLst/>
              <a:latin typeface="+mn-lt"/>
              <a:ea typeface="+mn-ea"/>
              <a:cs typeface="+mn-cs"/>
            </a:rPr>
            <a:t>Acorde a lo anterior, se establecen los siguientes objetivos: </a:t>
          </a:r>
          <a:r>
            <a:rPr lang="es-ES" sz="1100" b="1">
              <a:effectLst/>
              <a:latin typeface="+mn-lt"/>
              <a:ea typeface="+mn-ea"/>
              <a:cs typeface="+mn-cs"/>
            </a:rPr>
            <a:t>el desarrollo de la economía turística canaria a través de la participación en la comercialización directa de sus productos turísticos, la mejora de la experiencia de sus turistas y la sostenibilidad de dicha actividad</a:t>
          </a:r>
          <a:r>
            <a:rPr lang="es-ES" sz="1100">
              <a:effectLst/>
              <a:latin typeface="+mn-lt"/>
              <a:ea typeface="+mn-ea"/>
              <a:cs typeface="+mn-cs"/>
            </a:rPr>
            <a:t>. Para ello, se implicará al talento existente en nuestra sociedad, adoptará los nuevos modelos de negocio</a:t>
          </a:r>
          <a:r>
            <a:rPr lang="es-ES" sz="1100" b="1">
              <a:effectLst/>
              <a:latin typeface="+mn-lt"/>
              <a:ea typeface="+mn-ea"/>
              <a:cs typeface="+mn-cs"/>
            </a:rPr>
            <a:t> </a:t>
          </a:r>
          <a:r>
            <a:rPr lang="es-ES" sz="1100">
              <a:effectLst/>
              <a:latin typeface="+mn-lt"/>
              <a:ea typeface="+mn-ea"/>
              <a:cs typeface="+mn-cs"/>
            </a:rPr>
            <a:t>de plataformas digitales de múltiples lados y desplegará las capacidades tecnológicas</a:t>
          </a:r>
          <a:r>
            <a:rPr lang="es-ES" sz="1100" b="1">
              <a:effectLst/>
              <a:latin typeface="+mn-lt"/>
              <a:ea typeface="+mn-ea"/>
              <a:cs typeface="+mn-cs"/>
            </a:rPr>
            <a:t> </a:t>
          </a:r>
          <a:r>
            <a:rPr lang="es-ES" sz="1100">
              <a:effectLst/>
              <a:latin typeface="+mn-lt"/>
              <a:ea typeface="+mn-ea"/>
              <a:cs typeface="+mn-cs"/>
            </a:rPr>
            <a:t>inherentes a los proyectos Smart Cities, Cloud Computing, Inteligencia Artificial, IoT,</a:t>
          </a:r>
          <a:r>
            <a:rPr lang="es-ES" sz="1100" b="1">
              <a:effectLst/>
              <a:latin typeface="+mn-lt"/>
              <a:ea typeface="+mn-ea"/>
              <a:cs typeface="+mn-cs"/>
            </a:rPr>
            <a:t> </a:t>
          </a:r>
          <a:r>
            <a:rPr lang="es-ES" sz="1100">
              <a:effectLst/>
              <a:latin typeface="+mn-lt"/>
              <a:ea typeface="+mn-ea"/>
              <a:cs typeface="+mn-cs"/>
            </a:rPr>
            <a:t>adoptando soluciones Open Standard y Open Source.</a:t>
          </a:r>
        </a:p>
        <a:p>
          <a:endParaRPr lang="es-ES" sz="1100">
            <a:effectLst/>
            <a:latin typeface="+mn-lt"/>
            <a:ea typeface="+mn-ea"/>
            <a:cs typeface="+mn-cs"/>
          </a:endParaRPr>
        </a:p>
        <a:p>
          <a:r>
            <a:rPr lang="es-ES" sz="1100" b="1">
              <a:effectLst/>
              <a:latin typeface="+mn-lt"/>
              <a:ea typeface="+mn-ea"/>
              <a:cs typeface="+mn-cs"/>
            </a:rPr>
            <a:t>AMENAZAS Y OPORTUNIDADES</a:t>
          </a:r>
        </a:p>
        <a:p>
          <a:endParaRPr lang="es-ES" sz="1100">
            <a:effectLst/>
            <a:latin typeface="+mn-lt"/>
            <a:ea typeface="+mn-ea"/>
            <a:cs typeface="+mn-cs"/>
          </a:endParaRPr>
        </a:p>
        <a:p>
          <a:r>
            <a:rPr lang="es-ES" sz="1100">
              <a:effectLst/>
              <a:latin typeface="+mn-lt"/>
              <a:ea typeface="+mn-ea"/>
              <a:cs typeface="+mn-cs"/>
            </a:rPr>
            <a:t>Nuestro planeta y por inclusión las Islas Canarias, se enfrenta a un </a:t>
          </a:r>
          <a:r>
            <a:rPr lang="es-ES" sz="1100" b="1">
              <a:effectLst/>
              <a:latin typeface="+mn-lt"/>
              <a:ea typeface="+mn-ea"/>
              <a:cs typeface="+mn-cs"/>
            </a:rPr>
            <a:t>desafío de la máxima dimensión: el Cambio Climático</a:t>
          </a:r>
          <a:r>
            <a:rPr lang="es-ES" sz="1100">
              <a:effectLst/>
              <a:latin typeface="+mn-lt"/>
              <a:ea typeface="+mn-ea"/>
              <a:cs typeface="+mn-cs"/>
            </a:rPr>
            <a:t>. Este desafío es de tal calibre que algunos hablan de él</a:t>
          </a:r>
          <a:r>
            <a:rPr lang="es-ES" sz="1100" b="1">
              <a:effectLst/>
              <a:latin typeface="+mn-lt"/>
              <a:ea typeface="+mn-ea"/>
              <a:cs typeface="+mn-cs"/>
            </a:rPr>
            <a:t> </a:t>
          </a:r>
          <a:r>
            <a:rPr lang="es-ES" sz="1100">
              <a:effectLst/>
              <a:latin typeface="+mn-lt"/>
              <a:ea typeface="+mn-ea"/>
              <a:cs typeface="+mn-cs"/>
            </a:rPr>
            <a:t>como una seria amenaza de extinción de la civilización humana.</a:t>
          </a:r>
        </a:p>
        <a:p>
          <a:endParaRPr lang="es-ES" sz="1100">
            <a:effectLst/>
            <a:latin typeface="+mn-lt"/>
            <a:ea typeface="+mn-ea"/>
            <a:cs typeface="+mn-cs"/>
          </a:endParaRPr>
        </a:p>
        <a:p>
          <a:r>
            <a:rPr lang="es-ES" sz="1100">
              <a:effectLst/>
              <a:latin typeface="+mn-lt"/>
              <a:ea typeface="+mn-ea"/>
              <a:cs typeface="+mn-cs"/>
            </a:rPr>
            <a:t>Actualmente todo el planeta está atravesando la mayor crisis sanitaria desde la Gripe Española de 1918, provocada por el virus SARs-2 CoV-2 (COVID-19), que, en adición a la dramática pérdida de vidas humanas, se ha caracterizado durante meses por un </a:t>
          </a:r>
          <a:r>
            <a:rPr lang="es-ES" sz="1100" b="1">
              <a:effectLst/>
              <a:latin typeface="+mn-lt"/>
              <a:ea typeface="+mn-ea"/>
              <a:cs typeface="+mn-cs"/>
            </a:rPr>
            <a:t>cero total</a:t>
          </a:r>
          <a:r>
            <a:rPr lang="es-ES" sz="1100">
              <a:effectLst/>
              <a:latin typeface="+mn-lt"/>
              <a:ea typeface="+mn-ea"/>
              <a:cs typeface="+mn-cs"/>
            </a:rPr>
            <a:t> </a:t>
          </a:r>
          <a:r>
            <a:rPr lang="es-ES" sz="1100" b="1">
              <a:effectLst/>
              <a:latin typeface="+mn-lt"/>
              <a:ea typeface="+mn-ea"/>
              <a:cs typeface="+mn-cs"/>
            </a:rPr>
            <a:t>de la actividad turística mundial</a:t>
          </a:r>
          <a:r>
            <a:rPr lang="es-ES" sz="1100">
              <a:effectLst/>
              <a:latin typeface="+mn-lt"/>
              <a:ea typeface="+mn-ea"/>
              <a:cs typeface="+mn-cs"/>
            </a:rPr>
            <a:t>, así como por </a:t>
          </a:r>
          <a:r>
            <a:rPr lang="es-ES" sz="1100" b="1">
              <a:effectLst/>
              <a:latin typeface="+mn-lt"/>
              <a:ea typeface="+mn-ea"/>
              <a:cs typeface="+mn-cs"/>
            </a:rPr>
            <a:t>la rotura sistemática de las cadenas de</a:t>
          </a:r>
          <a:r>
            <a:rPr lang="es-ES" sz="1100">
              <a:effectLst/>
              <a:latin typeface="+mn-lt"/>
              <a:ea typeface="+mn-ea"/>
              <a:cs typeface="+mn-cs"/>
            </a:rPr>
            <a:t> </a:t>
          </a:r>
          <a:r>
            <a:rPr lang="es-ES" sz="1100" b="1">
              <a:effectLst/>
              <a:latin typeface="+mn-lt"/>
              <a:ea typeface="+mn-ea"/>
              <a:cs typeface="+mn-cs"/>
            </a:rPr>
            <a:t>suministros </a:t>
          </a:r>
          <a:r>
            <a:rPr lang="es-ES" sz="1100">
              <a:effectLst/>
              <a:latin typeface="+mn-lt"/>
              <a:ea typeface="+mn-ea"/>
              <a:cs typeface="+mn-cs"/>
            </a:rPr>
            <a:t>sanitarios globales, poniendo de manifiesto </a:t>
          </a:r>
          <a:r>
            <a:rPr lang="es-ES" sz="1100" b="1">
              <a:effectLst/>
              <a:latin typeface="+mn-lt"/>
              <a:ea typeface="+mn-ea"/>
              <a:cs typeface="+mn-cs"/>
            </a:rPr>
            <a:t>la baja resiliencias de las</a:t>
          </a:r>
          <a:r>
            <a:rPr lang="es-ES" sz="1100">
              <a:effectLst/>
              <a:latin typeface="+mn-lt"/>
              <a:ea typeface="+mn-ea"/>
              <a:cs typeface="+mn-cs"/>
            </a:rPr>
            <a:t> </a:t>
          </a:r>
          <a:r>
            <a:rPr lang="es-ES" sz="1100" b="1">
              <a:effectLst/>
              <a:latin typeface="+mn-lt"/>
              <a:ea typeface="+mn-ea"/>
              <a:cs typeface="+mn-cs"/>
            </a:rPr>
            <a:t>economías locales </a:t>
          </a:r>
          <a:r>
            <a:rPr lang="es-ES" sz="1100">
              <a:effectLst/>
              <a:latin typeface="+mn-lt"/>
              <a:ea typeface="+mn-ea"/>
              <a:cs typeface="+mn-cs"/>
            </a:rPr>
            <a:t>frente a esta crisis mundial.</a:t>
          </a:r>
        </a:p>
        <a:p>
          <a:endParaRPr lang="es-ES" sz="1100">
            <a:effectLst/>
            <a:latin typeface="+mn-lt"/>
            <a:ea typeface="+mn-ea"/>
            <a:cs typeface="+mn-cs"/>
          </a:endParaRPr>
        </a:p>
        <a:p>
          <a:r>
            <a:rPr lang="es-ES" sz="1100">
              <a:effectLst/>
              <a:latin typeface="+mn-lt"/>
              <a:ea typeface="+mn-ea"/>
              <a:cs typeface="+mn-cs"/>
            </a:rPr>
            <a:t>Dejando al margen de la crisis del COVID-19, y entrado en la situación específica a la actividad turística del Destino Islas Canarias, se caracteriza, al igual que en la inmensa mayoría de los destinos mundiales, por la </a:t>
          </a:r>
          <a:r>
            <a:rPr lang="es-ES" sz="1100" b="1">
              <a:effectLst/>
              <a:latin typeface="+mn-lt"/>
              <a:ea typeface="+mn-ea"/>
              <a:cs typeface="+mn-cs"/>
            </a:rPr>
            <a:t>dependencia de nuestro modelo turístico de las Online Travel</a:t>
          </a:r>
          <a:r>
            <a:rPr lang="es-ES" sz="1100">
              <a:effectLst/>
              <a:latin typeface="+mn-lt"/>
              <a:ea typeface="+mn-ea"/>
              <a:cs typeface="+mn-cs"/>
            </a:rPr>
            <a:t> </a:t>
          </a:r>
          <a:r>
            <a:rPr lang="es-ES" sz="1100" b="1">
              <a:effectLst/>
              <a:latin typeface="+mn-lt"/>
              <a:ea typeface="+mn-ea"/>
              <a:cs typeface="+mn-cs"/>
            </a:rPr>
            <a:t>Agencies (OTAs). </a:t>
          </a:r>
          <a:r>
            <a:rPr lang="es-ES" sz="1100">
              <a:effectLst/>
              <a:latin typeface="+mn-lt"/>
              <a:ea typeface="+mn-ea"/>
              <a:cs typeface="+mn-cs"/>
            </a:rPr>
            <a:t>Como consecuencia de su posición de dominio en la venta de alojamientos en los destinos turísticos, operadores tales como Booking.com, AirBNB.com, Expidia.com, Hotel.com, etc. intermedian las ventas de los alojamientos y en menor medida de las actividades en destino. Esta posición de dominante les ofrece, cada día más, un mayor conocimiento sobre los hábitos de compra y preferencias de los turistas, y aleja esa información estratégica de los destinos, que se manifiesta con una preocupante tendencia al aumento del margen de intermediación reduciendo consecuentemente el valor económico que llega a las empresas ofertantes de los productos y servicios, además de privarles de conocimientos y recursos económicos claves para el desarrollo sostenible de las mismas.</a:t>
          </a:r>
        </a:p>
        <a:p>
          <a:endParaRPr lang="es-ES" sz="1100">
            <a:effectLst/>
            <a:latin typeface="+mn-lt"/>
            <a:ea typeface="+mn-ea"/>
            <a:cs typeface="+mn-cs"/>
          </a:endParaRPr>
        </a:p>
        <a:p>
          <a:r>
            <a:rPr lang="es-ES" sz="1100">
              <a:effectLst/>
              <a:latin typeface="+mn-lt"/>
              <a:ea typeface="+mn-ea"/>
              <a:cs typeface="+mn-cs"/>
            </a:rPr>
            <a:t>Por otra parte, la demanda de los turistas por consumir productos y experiencias locales y, por extensión más sostenibles, durante sus vacaciones, es creciente y primordial en la conformación de un producto atractivo y de alto valor. </a:t>
          </a:r>
          <a:r>
            <a:rPr lang="es-ES" sz="1100" b="1">
              <a:effectLst/>
              <a:latin typeface="+mn-lt"/>
              <a:ea typeface="+mn-ea"/>
              <a:cs typeface="+mn-cs"/>
            </a:rPr>
            <a:t>Los productos y experiencias locales</a:t>
          </a:r>
          <a:r>
            <a:rPr lang="es-ES" sz="1100">
              <a:effectLst/>
              <a:latin typeface="+mn-lt"/>
              <a:ea typeface="+mn-ea"/>
              <a:cs typeface="+mn-cs"/>
            </a:rPr>
            <a:t> </a:t>
          </a:r>
          <a:r>
            <a:rPr lang="es-ES" sz="1100" b="1">
              <a:effectLst/>
              <a:latin typeface="+mn-lt"/>
              <a:ea typeface="+mn-ea"/>
              <a:cs typeface="+mn-cs"/>
            </a:rPr>
            <a:t>son realmente la mejor parte de los viajes. </a:t>
          </a:r>
          <a:r>
            <a:rPr lang="es-ES" sz="1100">
              <a:effectLst/>
              <a:latin typeface="+mn-lt"/>
              <a:ea typeface="+mn-ea"/>
              <a:cs typeface="+mn-cs"/>
            </a:rPr>
            <a:t>Este hecho, junto a la baja digitalización de las empresas para facilitar la contratación online de las experiencias turísticas del destino, hace que la penetración de las OTAs en este tipo de producto en destino sea todavía muy baja. Y es ahí donde esta realidad se convierte en una </a:t>
          </a:r>
          <a:r>
            <a:rPr lang="es-ES" sz="1100" b="1">
              <a:effectLst/>
              <a:latin typeface="+mn-lt"/>
              <a:ea typeface="+mn-ea"/>
              <a:cs typeface="+mn-cs"/>
            </a:rPr>
            <a:t>oportunidad </a:t>
          </a:r>
          <a:r>
            <a:rPr lang="es-ES" sz="1100">
              <a:effectLst/>
              <a:latin typeface="+mn-lt"/>
              <a:ea typeface="+mn-ea"/>
              <a:cs typeface="+mn-cs"/>
            </a:rPr>
            <a:t>para el destino, en la medida que éste sea capaz de </a:t>
          </a:r>
          <a:r>
            <a:rPr lang="es-ES" sz="1100" b="1">
              <a:effectLst/>
              <a:latin typeface="+mn-lt"/>
              <a:ea typeface="+mn-ea"/>
              <a:cs typeface="+mn-cs"/>
            </a:rPr>
            <a:t>impulsar y orquestar la transformación digital de los miles de</a:t>
          </a:r>
          <a:r>
            <a:rPr lang="es-ES" sz="1100">
              <a:effectLst/>
              <a:latin typeface="+mn-lt"/>
              <a:ea typeface="+mn-ea"/>
              <a:cs typeface="+mn-cs"/>
            </a:rPr>
            <a:t> </a:t>
          </a:r>
          <a:r>
            <a:rPr lang="es-ES" sz="1100" b="1">
              <a:effectLst/>
              <a:latin typeface="+mn-lt"/>
              <a:ea typeface="+mn-ea"/>
              <a:cs typeface="+mn-cs"/>
            </a:rPr>
            <a:t>pequeñas empresas que conforman el producto experiencial del destino</a:t>
          </a:r>
          <a:r>
            <a:rPr lang="es-ES" sz="1100">
              <a:effectLst/>
              <a:latin typeface="+mn-lt"/>
              <a:ea typeface="+mn-ea"/>
              <a:cs typeface="+mn-cs"/>
            </a:rPr>
            <a:t>.</a:t>
          </a:r>
        </a:p>
        <a:p>
          <a:endParaRPr lang="es-ES" sz="1100">
            <a:effectLst/>
            <a:latin typeface="+mn-lt"/>
            <a:ea typeface="+mn-ea"/>
            <a:cs typeface="+mn-cs"/>
          </a:endParaRPr>
        </a:p>
        <a:p>
          <a:r>
            <a:rPr lang="es-ES" sz="1100">
              <a:effectLst/>
              <a:latin typeface="+mn-lt"/>
              <a:ea typeface="+mn-ea"/>
              <a:cs typeface="+mn-cs"/>
            </a:rPr>
            <a:t>La necesidad de los turistas y de la industria turística de </a:t>
          </a:r>
          <a:r>
            <a:rPr lang="es-ES" sz="1100" b="1">
              <a:effectLst/>
              <a:latin typeface="+mn-lt"/>
              <a:ea typeface="+mn-ea"/>
              <a:cs typeface="+mn-cs"/>
            </a:rPr>
            <a:t>encontrar destinos seguros desde el punto de vista sanitario</a:t>
          </a:r>
          <a:r>
            <a:rPr lang="es-ES" sz="1100">
              <a:effectLst/>
              <a:latin typeface="+mn-lt"/>
              <a:ea typeface="+mn-ea"/>
              <a:cs typeface="+mn-cs"/>
            </a:rPr>
            <a:t>, en el contexto de la crisis COVID-19, </a:t>
          </a:r>
          <a:r>
            <a:rPr lang="es-ES" sz="1100" b="1">
              <a:effectLst/>
              <a:latin typeface="+mn-lt"/>
              <a:ea typeface="+mn-ea"/>
              <a:cs typeface="+mn-cs"/>
            </a:rPr>
            <a:t>se convierten en una gran oportunidad para cambiar las dinámicas actuales del mercado</a:t>
          </a:r>
          <a:r>
            <a:rPr lang="es-ES" sz="1100">
              <a:effectLst/>
              <a:latin typeface="+mn-lt"/>
              <a:ea typeface="+mn-ea"/>
              <a:cs typeface="+mn-cs"/>
            </a:rPr>
            <a:t>. Los destinos que sepan</a:t>
          </a:r>
          <a:r>
            <a:rPr lang="es-ES" sz="1100" b="1">
              <a:effectLst/>
              <a:latin typeface="+mn-lt"/>
              <a:ea typeface="+mn-ea"/>
              <a:cs typeface="+mn-cs"/>
            </a:rPr>
            <a:t> </a:t>
          </a:r>
          <a:r>
            <a:rPr lang="es-ES" sz="1100">
              <a:effectLst/>
              <a:latin typeface="+mn-lt"/>
              <a:ea typeface="+mn-ea"/>
              <a:cs typeface="+mn-cs"/>
            </a:rPr>
            <a:t>diseñar, controlar el eficaz desarrollo e implantación de protocolos de seguridad frente al</a:t>
          </a:r>
          <a:r>
            <a:rPr lang="es-ES" sz="1100" b="1">
              <a:effectLst/>
              <a:latin typeface="+mn-lt"/>
              <a:ea typeface="+mn-ea"/>
              <a:cs typeface="+mn-cs"/>
            </a:rPr>
            <a:t> </a:t>
          </a:r>
          <a:r>
            <a:rPr lang="es-ES" sz="1100">
              <a:effectLst/>
              <a:latin typeface="+mn-lt"/>
              <a:ea typeface="+mn-ea"/>
              <a:cs typeface="+mn-cs"/>
            </a:rPr>
            <a:t>COVID-19 en toda la cadena de valor de su actividad turística, tendrán una clara ventaja</a:t>
          </a:r>
          <a:r>
            <a:rPr lang="es-ES" sz="1100" b="1">
              <a:effectLst/>
              <a:latin typeface="+mn-lt"/>
              <a:ea typeface="+mn-ea"/>
              <a:cs typeface="+mn-cs"/>
            </a:rPr>
            <a:t> </a:t>
          </a:r>
          <a:r>
            <a:rPr lang="es-ES" sz="1100">
              <a:effectLst/>
              <a:latin typeface="+mn-lt"/>
              <a:ea typeface="+mn-ea"/>
              <a:cs typeface="+mn-cs"/>
            </a:rPr>
            <a:t>competitiva. Y aquí, Canarias con su programa </a:t>
          </a:r>
          <a:r>
            <a:rPr lang="es-ES" sz="1100" b="1">
              <a:effectLst/>
              <a:latin typeface="+mn-lt"/>
              <a:ea typeface="+mn-ea"/>
              <a:cs typeface="+mn-cs"/>
            </a:rPr>
            <a:t>Canarias Fortaleza </a:t>
          </a:r>
          <a:r>
            <a:rPr lang="es-ES" sz="1100">
              <a:effectLst/>
              <a:latin typeface="+mn-lt"/>
              <a:ea typeface="+mn-ea"/>
              <a:cs typeface="+mn-cs"/>
            </a:rPr>
            <a:t>está con mucho acierto en</a:t>
          </a:r>
          <a:r>
            <a:rPr lang="es-ES" sz="1100" b="1">
              <a:effectLst/>
              <a:latin typeface="+mn-lt"/>
              <a:ea typeface="+mn-ea"/>
              <a:cs typeface="+mn-cs"/>
            </a:rPr>
            <a:t> </a:t>
          </a:r>
          <a:r>
            <a:rPr lang="es-ES" sz="1100">
              <a:effectLst/>
              <a:latin typeface="+mn-lt"/>
              <a:ea typeface="+mn-ea"/>
              <a:cs typeface="+mn-cs"/>
            </a:rPr>
            <a:t>el objetivo, de no ser el primer destino en re-abrir y sí ser el primero en hacerlo de forma</a:t>
          </a:r>
          <a:r>
            <a:rPr lang="es-ES" sz="1100" b="1">
              <a:effectLst/>
              <a:latin typeface="+mn-lt"/>
              <a:ea typeface="+mn-ea"/>
              <a:cs typeface="+mn-cs"/>
            </a:rPr>
            <a:t> </a:t>
          </a:r>
          <a:r>
            <a:rPr lang="es-ES" sz="1100">
              <a:effectLst/>
              <a:latin typeface="+mn-lt"/>
              <a:ea typeface="+mn-ea"/>
              <a:cs typeface="+mn-cs"/>
            </a:rPr>
            <a:t>segura, tal como manifestó la Organización Mundial del Turismo a raíz de su visita de verificación a las 8 islas.  </a:t>
          </a:r>
        </a:p>
        <a:p>
          <a:endParaRPr lang="es-ES" sz="1100">
            <a:effectLst/>
            <a:latin typeface="+mn-lt"/>
            <a:ea typeface="+mn-ea"/>
            <a:cs typeface="+mn-cs"/>
          </a:endParaRPr>
        </a:p>
        <a:p>
          <a:r>
            <a:rPr lang="es-ES" sz="1100">
              <a:effectLst/>
              <a:latin typeface="+mn-lt"/>
              <a:ea typeface="+mn-ea"/>
              <a:cs typeface="+mn-cs"/>
            </a:rPr>
            <a:t>Otra importante oportunidad que se presenta está en </a:t>
          </a:r>
          <a:r>
            <a:rPr lang="es-ES" sz="1100" b="1">
              <a:effectLst/>
              <a:latin typeface="+mn-lt"/>
              <a:ea typeface="+mn-ea"/>
              <a:cs typeface="+mn-cs"/>
            </a:rPr>
            <a:t>asociar el esfuerzo promocional de Promotur y de los Entes de promoción insulares a un canal de ventas directas propio del destino</a:t>
          </a:r>
          <a:r>
            <a:rPr lang="es-ES" sz="1100">
              <a:effectLst/>
              <a:latin typeface="+mn-lt"/>
              <a:ea typeface="+mn-ea"/>
              <a:cs typeface="+mn-cs"/>
            </a:rPr>
            <a:t>. Llevamos años financiado desde el esfuerzo público la dependencia del destino de</a:t>
          </a:r>
          <a:r>
            <a:rPr lang="es-ES" sz="1100" b="1">
              <a:effectLst/>
              <a:latin typeface="+mn-lt"/>
              <a:ea typeface="+mn-ea"/>
              <a:cs typeface="+mn-cs"/>
            </a:rPr>
            <a:t> </a:t>
          </a:r>
          <a:r>
            <a:rPr lang="es-ES" sz="1100">
              <a:effectLst/>
              <a:latin typeface="+mn-lt"/>
              <a:ea typeface="+mn-ea"/>
              <a:cs typeface="+mn-cs"/>
            </a:rPr>
            <a:t>canales de comercialización que no son propios de este.</a:t>
          </a:r>
        </a:p>
        <a:p>
          <a:endParaRPr lang="es-ES" sz="1100">
            <a:effectLst/>
            <a:latin typeface="+mn-lt"/>
            <a:ea typeface="+mn-ea"/>
            <a:cs typeface="+mn-cs"/>
          </a:endParaRPr>
        </a:p>
        <a:p>
          <a:r>
            <a:rPr lang="es-ES" sz="1100">
              <a:effectLst/>
              <a:latin typeface="+mn-lt"/>
              <a:ea typeface="+mn-ea"/>
              <a:cs typeface="+mn-cs"/>
            </a:rPr>
            <a:t>Por último, y sin duda la mayor oportunidad que tienen los destinos, se encuentra en la capacidad que solo ellos tienen de mejorar la sostenibilidad de las actividades turísticas que se producen en sus territorios y, hacer frente así, al mayor desafío que afronta la humanidad en el Cambio Climático. </a:t>
          </a:r>
          <a:r>
            <a:rPr lang="es-ES" sz="1100" b="1">
              <a:effectLst/>
              <a:latin typeface="+mn-lt"/>
              <a:ea typeface="+mn-ea"/>
              <a:cs typeface="+mn-cs"/>
            </a:rPr>
            <a:t>Los operadores globales no están incentivados para hacer los</a:t>
          </a:r>
          <a:r>
            <a:rPr lang="es-ES" sz="1100">
              <a:effectLst/>
              <a:latin typeface="+mn-lt"/>
              <a:ea typeface="+mn-ea"/>
              <a:cs typeface="+mn-cs"/>
            </a:rPr>
            <a:t> </a:t>
          </a:r>
          <a:r>
            <a:rPr lang="es-ES" sz="1100" b="1">
              <a:effectLst/>
              <a:latin typeface="+mn-lt"/>
              <a:ea typeface="+mn-ea"/>
              <a:cs typeface="+mn-cs"/>
            </a:rPr>
            <a:t>destinos turísticos más sostenible</a:t>
          </a:r>
          <a:r>
            <a:rPr lang="es-ES" sz="1100">
              <a:effectLst/>
              <a:latin typeface="+mn-lt"/>
              <a:ea typeface="+mn-ea"/>
              <a:cs typeface="+mn-cs"/>
            </a:rPr>
            <a:t>, y es aquí nuevamente donde los destinos, que son ellos los propios territorios y sus ciudadanos los que sufren y padecen las insostenibilidades de la actividad turística, y por tanto los que tienen los incentivos, lo medios e incluso la obligación de hacer que sus actividades turísticas sean sostenibles. </a:t>
          </a:r>
          <a:r>
            <a:rPr lang="es-ES" sz="1100" b="1">
              <a:effectLst/>
              <a:latin typeface="+mn-lt"/>
              <a:ea typeface="+mn-ea"/>
              <a:cs typeface="+mn-cs"/>
            </a:rPr>
            <a:t>En la medida que lo consigan</a:t>
          </a:r>
          <a:r>
            <a:rPr lang="es-ES" sz="1100">
              <a:effectLst/>
              <a:latin typeface="+mn-lt"/>
              <a:ea typeface="+mn-ea"/>
              <a:cs typeface="+mn-cs"/>
            </a:rPr>
            <a:t> </a:t>
          </a:r>
          <a:r>
            <a:rPr lang="es-ES" sz="1100" b="1">
              <a:effectLst/>
              <a:latin typeface="+mn-lt"/>
              <a:ea typeface="+mn-ea"/>
              <a:cs typeface="+mn-cs"/>
            </a:rPr>
            <a:t>encontrarán el reconocimiento de los turistas y podrán establecer su modelo local de</a:t>
          </a:r>
          <a:r>
            <a:rPr lang="es-ES" sz="1100">
              <a:effectLst/>
              <a:latin typeface="+mn-lt"/>
              <a:ea typeface="+mn-ea"/>
              <a:cs typeface="+mn-cs"/>
            </a:rPr>
            <a:t> </a:t>
          </a:r>
          <a:r>
            <a:rPr lang="es-ES" sz="1100" b="1">
              <a:effectLst/>
              <a:latin typeface="+mn-lt"/>
              <a:ea typeface="+mn-ea"/>
              <a:cs typeface="+mn-cs"/>
            </a:rPr>
            <a:t>actividad turística sostenible</a:t>
          </a:r>
          <a:r>
            <a:rPr lang="es-ES" sz="1100">
              <a:effectLst/>
              <a:latin typeface="+mn-lt"/>
              <a:ea typeface="+mn-ea"/>
              <a:cs typeface="+mn-cs"/>
            </a:rPr>
            <a:t>.</a:t>
          </a:r>
        </a:p>
        <a:p>
          <a:endParaRPr lang="es-ES" sz="1100">
            <a:effectLst/>
            <a:latin typeface="+mn-lt"/>
            <a:ea typeface="+mn-ea"/>
            <a:cs typeface="+mn-cs"/>
          </a:endParaRPr>
        </a:p>
        <a:p>
          <a:r>
            <a:rPr lang="es-ES" sz="1100" b="1">
              <a:effectLst/>
              <a:latin typeface="+mn-lt"/>
              <a:ea typeface="+mn-ea"/>
              <a:cs typeface="+mn-cs"/>
            </a:rPr>
            <a:t>DIMENSIONES ESTRATÉGICAS Y MÉTRICAS DE IMPACTO</a:t>
          </a:r>
        </a:p>
        <a:p>
          <a:endParaRPr lang="es-ES" sz="1100">
            <a:effectLst/>
            <a:latin typeface="+mn-lt"/>
            <a:ea typeface="+mn-ea"/>
            <a:cs typeface="+mn-cs"/>
          </a:endParaRPr>
        </a:p>
        <a:p>
          <a:r>
            <a:rPr lang="es-ES" sz="1100">
              <a:effectLst/>
              <a:latin typeface="+mn-lt"/>
              <a:ea typeface="+mn-ea"/>
              <a:cs typeface="+mn-cs"/>
            </a:rPr>
            <a:t>La función de las dimensiones o líneas estratégicas es dividir la estrategia en procesos que aporten un valor concreto dentro del proyecto. Es importante tener en cuenta que no se puede gestionar lo que no se puede medir. Es por ello por lo que se han establecido las métricas de impacto, que son cualquier tipo de variable que pueda ser usada para medir el desempeño de algún aspecto del proyecto que sea importante y se quiera controlar, y deben estar basadas en un valor numérico que ofrezca una visión objetiva del estado de esta variable.</a:t>
          </a:r>
        </a:p>
        <a:p>
          <a:endParaRPr lang="es-ES" sz="1100">
            <a:effectLst/>
            <a:latin typeface="+mn-lt"/>
            <a:ea typeface="+mn-ea"/>
            <a:cs typeface="+mn-cs"/>
          </a:endParaRPr>
        </a:p>
        <a:p>
          <a:r>
            <a:rPr lang="es-ES" sz="1100">
              <a:effectLst/>
              <a:latin typeface="+mn-lt"/>
              <a:ea typeface="+mn-ea"/>
              <a:cs typeface="+mn-cs"/>
            </a:rPr>
            <a:t>Con esta premisa, la presente propuesta se construye sobre las siguientes líneas estratégicas o dimensiones, definiendo para cada una de ellas una métrica de impacto.</a:t>
          </a:r>
        </a:p>
        <a:p>
          <a:endParaRPr lang="es-ES" sz="1100">
            <a:effectLst/>
            <a:latin typeface="+mn-lt"/>
            <a:ea typeface="+mn-ea"/>
            <a:cs typeface="+mn-cs"/>
          </a:endParaRPr>
        </a:p>
        <a:p>
          <a:r>
            <a:rPr lang="es-ES" sz="1100">
              <a:effectLst/>
              <a:latin typeface="+mn-lt"/>
              <a:ea typeface="+mn-ea"/>
              <a:cs typeface="+mn-cs"/>
            </a:rPr>
            <a:t>1. </a:t>
          </a:r>
          <a:r>
            <a:rPr lang="es-ES" sz="1100" b="1">
              <a:effectLst/>
              <a:latin typeface="+mn-lt"/>
              <a:ea typeface="+mn-ea"/>
              <a:cs typeface="+mn-cs"/>
            </a:rPr>
            <a:t>Soberanos</a:t>
          </a:r>
          <a:r>
            <a:rPr lang="es-ES" sz="1100">
              <a:effectLst/>
              <a:latin typeface="+mn-lt"/>
              <a:ea typeface="+mn-ea"/>
              <a:cs typeface="+mn-cs"/>
            </a:rPr>
            <a:t>. Conseguir una participación significativa en la comercialización del destino. Se entenderá por participación significativa aquella que permita conseguir el conocimiento de preferencias y hábitos de consumo de los turistas del destino. La métrica de impacto de esta dimensión estratégica será el % de venta directa del producto turístico canario sobre el total de ventas.</a:t>
          </a:r>
        </a:p>
        <a:p>
          <a:r>
            <a:rPr lang="es-ES" sz="1100">
              <a:effectLst/>
              <a:latin typeface="+mn-lt"/>
              <a:ea typeface="+mn-ea"/>
              <a:cs typeface="+mn-cs"/>
            </a:rPr>
            <a:t>2. </a:t>
          </a:r>
          <a:r>
            <a:rPr lang="es-ES" sz="1100" b="1">
              <a:effectLst/>
              <a:latin typeface="+mn-lt"/>
              <a:ea typeface="+mn-ea"/>
              <a:cs typeface="+mn-cs"/>
            </a:rPr>
            <a:t>Competitivos</a:t>
          </a:r>
          <a:r>
            <a:rPr lang="es-ES" sz="1100">
              <a:effectLst/>
              <a:latin typeface="+mn-lt"/>
              <a:ea typeface="+mn-ea"/>
              <a:cs typeface="+mn-cs"/>
            </a:rPr>
            <a:t>. Logra en un alto porcentaje que el producto turístico experiencia de canarias pueda ser adquirido online en tiempo real. El indicador de impacto será del % empresas turísticas que ofrecen contratar sus servicios de experiencias de forma online.</a:t>
          </a:r>
        </a:p>
        <a:p>
          <a:r>
            <a:rPr lang="es-ES" sz="1100">
              <a:effectLst/>
              <a:latin typeface="+mn-lt"/>
              <a:ea typeface="+mn-ea"/>
              <a:cs typeface="+mn-cs"/>
            </a:rPr>
            <a:t>3. </a:t>
          </a:r>
          <a:r>
            <a:rPr lang="es-ES" sz="1100" b="1">
              <a:effectLst/>
              <a:latin typeface="+mn-lt"/>
              <a:ea typeface="+mn-ea"/>
              <a:cs typeface="+mn-cs"/>
            </a:rPr>
            <a:t>Sostenibles</a:t>
          </a:r>
          <a:r>
            <a:rPr lang="es-ES" sz="1100">
              <a:effectLst/>
              <a:latin typeface="+mn-lt"/>
              <a:ea typeface="+mn-ea"/>
              <a:cs typeface="+mn-cs"/>
            </a:rPr>
            <a:t>. Diferenciar nuestra propuesta de valor turística a través de la acción directa sobre la sostenibilidad del destino. La métrica evaluable será el % de productos/servicios turísticos que miden su huella de carbono y/o su grado de circularidad sobre el total de productos/servicios ofertados por el destino.</a:t>
          </a:r>
        </a:p>
        <a:p>
          <a:r>
            <a:rPr lang="es-ES" sz="1100">
              <a:effectLst/>
              <a:latin typeface="+mn-lt"/>
              <a:ea typeface="+mn-ea"/>
              <a:cs typeface="+mn-cs"/>
            </a:rPr>
            <a:t>4. </a:t>
          </a:r>
          <a:r>
            <a:rPr lang="es-ES" sz="1100" b="1">
              <a:effectLst/>
              <a:latin typeface="+mn-lt"/>
              <a:ea typeface="+mn-ea"/>
              <a:cs typeface="+mn-cs"/>
            </a:rPr>
            <a:t>Seguros</a:t>
          </a:r>
          <a:r>
            <a:rPr lang="es-ES" sz="1100">
              <a:effectLst/>
              <a:latin typeface="+mn-lt"/>
              <a:ea typeface="+mn-ea"/>
              <a:cs typeface="+mn-cs"/>
            </a:rPr>
            <a:t>. Desarrollar y comunicar información verificable sobre la seguridad sanitaria de los productos/servicios del destino frente al COVID-19. La métrica será el % de productos/servicios turísticos que informa de forma transparente y verificable de los protocolos de seguridad COVID-19 sobre el total de productos/servicios ofertados.</a:t>
          </a:r>
        </a:p>
        <a:p>
          <a:r>
            <a:rPr lang="es-ES" sz="1100">
              <a:effectLst/>
              <a:latin typeface="+mn-lt"/>
              <a:ea typeface="+mn-ea"/>
              <a:cs typeface="+mn-cs"/>
            </a:rPr>
            <a:t>5. </a:t>
          </a:r>
          <a:r>
            <a:rPr lang="es-ES" sz="1100" b="1">
              <a:effectLst/>
              <a:latin typeface="+mn-lt"/>
              <a:ea typeface="+mn-ea"/>
              <a:cs typeface="+mn-cs"/>
            </a:rPr>
            <a:t>Resilientes</a:t>
          </a:r>
          <a:r>
            <a:rPr lang="es-ES" sz="1100">
              <a:effectLst/>
              <a:latin typeface="+mn-lt"/>
              <a:ea typeface="+mn-ea"/>
              <a:cs typeface="+mn-cs"/>
            </a:rPr>
            <a:t>. Desarrollar las capacidades que permitan tener autonomía en productos y servicios claves para responder de forma positiva y ágil ante situaciones adversas. La métrica de impacto será el % de producto canario sobre el total de productos consumidos para crear el producto/servicios turísticos ofertado.</a:t>
          </a:r>
        </a:p>
        <a:p>
          <a:r>
            <a:rPr lang="es-ES" sz="1100">
              <a:effectLst/>
              <a:latin typeface="+mn-lt"/>
              <a:ea typeface="+mn-ea"/>
              <a:cs typeface="+mn-cs"/>
            </a:rPr>
            <a:t>6. </a:t>
          </a:r>
          <a:r>
            <a:rPr lang="es-ES" sz="1100" b="1">
              <a:effectLst/>
              <a:latin typeface="+mn-lt"/>
              <a:ea typeface="+mn-ea"/>
              <a:cs typeface="+mn-cs"/>
            </a:rPr>
            <a:t>Innovadores</a:t>
          </a:r>
          <a:r>
            <a:rPr lang="es-ES" sz="1100">
              <a:effectLst/>
              <a:latin typeface="+mn-lt"/>
              <a:ea typeface="+mn-ea"/>
              <a:cs typeface="+mn-cs"/>
            </a:rPr>
            <a:t>. Generar productos y servicios innovadores que nos proporcionen una ventaja competitiva sostenible. La métrica será % de volumen de negocio generados por productos/servicios surgidos de reto o programas de innovación dentro del ecosistema, sobre el total de productos ofertados.</a:t>
          </a:r>
        </a:p>
        <a:p>
          <a:r>
            <a:rPr lang="es-ES" sz="1100">
              <a:effectLst/>
              <a:latin typeface="+mn-lt"/>
              <a:ea typeface="+mn-ea"/>
              <a:cs typeface="+mn-cs"/>
            </a:rPr>
            <a:t>7. </a:t>
          </a:r>
          <a:r>
            <a:rPr lang="es-ES" sz="1100" b="1">
              <a:effectLst/>
              <a:latin typeface="+mn-lt"/>
              <a:ea typeface="+mn-ea"/>
              <a:cs typeface="+mn-cs"/>
            </a:rPr>
            <a:t>Cohesionados</a:t>
          </a:r>
          <a:r>
            <a:rPr lang="es-ES" sz="1100">
              <a:effectLst/>
              <a:latin typeface="+mn-lt"/>
              <a:ea typeface="+mn-ea"/>
              <a:cs typeface="+mn-cs"/>
            </a:rPr>
            <a:t>. Medirá el avance en la construcción del ecosistema turístico que fortalece y cohesiona la cadena de valor turística del destino Islas Canarias. Para ello la métrica será el % de empresas turísticas embarcadas en la plataforma en los meses 1, 3 y 6.</a:t>
          </a:r>
        </a:p>
        <a:p>
          <a:endParaRPr lang="es-ES" sz="1100" b="1">
            <a:effectLst/>
            <a:latin typeface="+mn-lt"/>
            <a:ea typeface="+mn-ea"/>
            <a:cs typeface="+mn-cs"/>
          </a:endParaRPr>
        </a:p>
        <a:p>
          <a:r>
            <a:rPr lang="es-ES" sz="1100" b="1">
              <a:effectLst/>
              <a:latin typeface="+mn-lt"/>
              <a:ea typeface="+mn-ea"/>
              <a:cs typeface="+mn-cs"/>
            </a:rPr>
            <a:t>ESTRATEGIA PARA LA RESILIENCIA, LA NEUTRALIDAD CLIMÁTICA Y EL LIDERAZGO DIGITAL DEL DESTINO TURÍSTICO ISLAS CANARIAS.</a:t>
          </a:r>
        </a:p>
        <a:p>
          <a:endParaRPr lang="es-ES" sz="1100">
            <a:effectLst/>
            <a:latin typeface="+mn-lt"/>
            <a:ea typeface="+mn-ea"/>
            <a:cs typeface="+mn-cs"/>
          </a:endParaRPr>
        </a:p>
        <a:p>
          <a:r>
            <a:rPr lang="es-ES" sz="1100">
              <a:effectLst/>
              <a:latin typeface="+mn-lt"/>
              <a:ea typeface="+mn-ea"/>
              <a:cs typeface="+mn-cs"/>
            </a:rPr>
            <a:t>La mejor respuesta desde lo local, desde el Destino Turístico Canarias, a los desafíos del </a:t>
          </a:r>
          <a:r>
            <a:rPr lang="es-ES" sz="1100" b="1">
              <a:effectLst/>
              <a:latin typeface="+mn-lt"/>
              <a:ea typeface="+mn-ea"/>
              <a:cs typeface="+mn-cs"/>
            </a:rPr>
            <a:t>Cambio Climático</a:t>
          </a:r>
          <a:r>
            <a:rPr lang="es-ES" sz="1100">
              <a:effectLst/>
              <a:latin typeface="+mn-lt"/>
              <a:ea typeface="+mn-ea"/>
              <a:cs typeface="+mn-cs"/>
            </a:rPr>
            <a:t>, de la necesidad de ser más </a:t>
          </a:r>
          <a:r>
            <a:rPr lang="es-ES" sz="1100" b="1">
              <a:effectLst/>
              <a:latin typeface="+mn-lt"/>
              <a:ea typeface="+mn-ea"/>
              <a:cs typeface="+mn-cs"/>
            </a:rPr>
            <a:t>Resilientes</a:t>
          </a:r>
          <a:r>
            <a:rPr lang="es-ES" sz="1100">
              <a:effectLst/>
              <a:latin typeface="+mn-lt"/>
              <a:ea typeface="+mn-ea"/>
              <a:cs typeface="+mn-cs"/>
            </a:rPr>
            <a:t>, y de construir una propuesta turística de mayor valor, y por tanto más </a:t>
          </a:r>
          <a:r>
            <a:rPr lang="es-ES" sz="1100" b="1">
              <a:effectLst/>
              <a:latin typeface="+mn-lt"/>
              <a:ea typeface="+mn-ea"/>
              <a:cs typeface="+mn-cs"/>
            </a:rPr>
            <a:t>Competitiva</a:t>
          </a:r>
          <a:r>
            <a:rPr lang="es-ES" sz="1100">
              <a:effectLst/>
              <a:latin typeface="+mn-lt"/>
              <a:ea typeface="+mn-ea"/>
              <a:cs typeface="+mn-cs"/>
            </a:rPr>
            <a:t>, pasa por construir el producto turístico a lo largo de toda su cadena de valor a través de una </a:t>
          </a:r>
          <a:r>
            <a:rPr lang="es-ES" sz="1100" b="1">
              <a:effectLst/>
              <a:latin typeface="+mn-lt"/>
              <a:ea typeface="+mn-ea"/>
              <a:cs typeface="+mn-cs"/>
            </a:rPr>
            <a:t>Plataforma de Destino Turístico</a:t>
          </a:r>
          <a:r>
            <a:rPr lang="es-ES" sz="1100">
              <a:effectLst/>
              <a:latin typeface="+mn-lt"/>
              <a:ea typeface="+mn-ea"/>
              <a:cs typeface="+mn-cs"/>
            </a:rPr>
            <a:t> </a:t>
          </a:r>
          <a:r>
            <a:rPr lang="es-ES" sz="1100" b="1">
              <a:effectLst/>
              <a:latin typeface="+mn-lt"/>
              <a:ea typeface="+mn-ea"/>
              <a:cs typeface="+mn-cs"/>
            </a:rPr>
            <a:t>Seguro, Sostenible y Competitivo de las Islas Canarias </a:t>
          </a:r>
          <a:r>
            <a:rPr lang="es-ES" sz="1100">
              <a:effectLst/>
              <a:latin typeface="+mn-lt"/>
              <a:ea typeface="+mn-ea"/>
              <a:cs typeface="+mn-cs"/>
            </a:rPr>
            <a:t>que desarrolle el modelo de negocio de Plataformas y Ecosistemas igual al que han desarrollado los operadores globales.</a:t>
          </a:r>
        </a:p>
        <a:p>
          <a:endParaRPr lang="es-ES" sz="1100">
            <a:effectLst/>
            <a:latin typeface="+mn-lt"/>
            <a:ea typeface="+mn-ea"/>
            <a:cs typeface="+mn-cs"/>
          </a:endParaRPr>
        </a:p>
        <a:p>
          <a:r>
            <a:rPr lang="es-ES" sz="1100">
              <a:effectLst/>
              <a:latin typeface="+mn-lt"/>
              <a:ea typeface="+mn-ea"/>
              <a:cs typeface="+mn-cs"/>
            </a:rPr>
            <a:t>Esta propuesta tiene por objeto, diseñar una </a:t>
          </a:r>
          <a:r>
            <a:rPr lang="es-ES" sz="1100" b="1">
              <a:effectLst/>
              <a:latin typeface="+mn-lt"/>
              <a:ea typeface="+mn-ea"/>
              <a:cs typeface="+mn-cs"/>
            </a:rPr>
            <a:t>alternativa al modelo económico actual de las Islas Canarias</a:t>
          </a:r>
          <a:r>
            <a:rPr lang="es-ES" sz="1100">
              <a:effectLst/>
              <a:latin typeface="+mn-lt"/>
              <a:ea typeface="+mn-ea"/>
              <a:cs typeface="+mn-cs"/>
            </a:rPr>
            <a:t>, facilitando el desarrollo de la economía local y la mejoría del producto turístico</a:t>
          </a:r>
          <a:r>
            <a:rPr lang="es-ES" sz="1100" b="1">
              <a:effectLst/>
              <a:latin typeface="+mn-lt"/>
              <a:ea typeface="+mn-ea"/>
              <a:cs typeface="+mn-cs"/>
            </a:rPr>
            <a:t> a través de la conexión de las empresas de los sectores primario, industrial y comercial con las empresas turísticas y de estas con los turistas del destino</a:t>
          </a:r>
          <a:r>
            <a:rPr lang="es-ES" sz="1100">
              <a:effectLst/>
              <a:latin typeface="+mn-lt"/>
              <a:ea typeface="+mn-ea"/>
              <a:cs typeface="+mn-cs"/>
            </a:rPr>
            <a:t>. Todo ello a través de</a:t>
          </a:r>
          <a:r>
            <a:rPr lang="es-ES" sz="1100" b="1">
              <a:effectLst/>
              <a:latin typeface="+mn-lt"/>
              <a:ea typeface="+mn-ea"/>
              <a:cs typeface="+mn-cs"/>
            </a:rPr>
            <a:t> </a:t>
          </a:r>
          <a:r>
            <a:rPr lang="es-ES" sz="1100">
              <a:effectLst/>
              <a:latin typeface="+mn-lt"/>
              <a:ea typeface="+mn-ea"/>
              <a:cs typeface="+mn-cs"/>
            </a:rPr>
            <a:t>una colaboración público-publica y pública –privada que permita, a la administración y</a:t>
          </a:r>
          <a:r>
            <a:rPr lang="es-ES" sz="1100" b="1">
              <a:effectLst/>
              <a:latin typeface="+mn-lt"/>
              <a:ea typeface="+mn-ea"/>
              <a:cs typeface="+mn-cs"/>
            </a:rPr>
            <a:t> </a:t>
          </a:r>
          <a:r>
            <a:rPr lang="es-ES" sz="1100">
              <a:effectLst/>
              <a:latin typeface="+mn-lt"/>
              <a:ea typeface="+mn-ea"/>
              <a:cs typeface="+mn-cs"/>
            </a:rPr>
            <a:t>empresas, cooperar y construir en un nuevo Ecosistema que es más sostenible, resilientes,</a:t>
          </a:r>
          <a:r>
            <a:rPr lang="es-ES" sz="1100" b="1">
              <a:effectLst/>
              <a:latin typeface="+mn-lt"/>
              <a:ea typeface="+mn-ea"/>
              <a:cs typeface="+mn-cs"/>
            </a:rPr>
            <a:t> </a:t>
          </a:r>
          <a:r>
            <a:rPr lang="es-ES" sz="1100">
              <a:effectLst/>
              <a:latin typeface="+mn-lt"/>
              <a:ea typeface="+mn-ea"/>
              <a:cs typeface="+mn-cs"/>
            </a:rPr>
            <a:t>competitivo y generador de mayor valor para el Destino Turístico Islas Canarias.</a:t>
          </a:r>
        </a:p>
        <a:p>
          <a:endParaRPr lang="es-ES" sz="1100">
            <a:effectLst/>
            <a:latin typeface="+mn-lt"/>
            <a:ea typeface="+mn-ea"/>
            <a:cs typeface="+mn-cs"/>
          </a:endParaRPr>
        </a:p>
        <a:p>
          <a:r>
            <a:rPr lang="es-ES" sz="1100">
              <a:effectLst/>
              <a:latin typeface="+mn-lt"/>
              <a:ea typeface="+mn-ea"/>
              <a:cs typeface="+mn-cs"/>
            </a:rPr>
            <a:t>Los principales componentes sobre los que se construye el proyecto son:</a:t>
          </a:r>
        </a:p>
        <a:p>
          <a:endParaRPr lang="es-ES" sz="1100">
            <a:effectLst/>
            <a:latin typeface="+mn-lt"/>
            <a:ea typeface="+mn-ea"/>
            <a:cs typeface="+mn-cs"/>
          </a:endParaRPr>
        </a:p>
        <a:p>
          <a:r>
            <a:rPr lang="es-ES" sz="1100">
              <a:effectLst/>
              <a:latin typeface="+mn-lt"/>
              <a:ea typeface="+mn-ea"/>
              <a:cs typeface="+mn-cs"/>
            </a:rPr>
            <a:t>• </a:t>
          </a:r>
          <a:r>
            <a:rPr lang="es-ES" sz="1100" b="1">
              <a:effectLst/>
              <a:latin typeface="+mn-lt"/>
              <a:ea typeface="+mn-ea"/>
              <a:cs typeface="+mn-cs"/>
            </a:rPr>
            <a:t>Plataforma de Destino Inteligente Islas Canarias y red de sensores IOT</a:t>
          </a:r>
          <a:r>
            <a:rPr lang="es-ES" sz="1100">
              <a:effectLst/>
              <a:latin typeface="+mn-lt"/>
              <a:ea typeface="+mn-ea"/>
              <a:cs typeface="+mn-cs"/>
            </a:rPr>
            <a:t>.</a:t>
          </a:r>
        </a:p>
        <a:p>
          <a:r>
            <a:rPr lang="es-ES" sz="1100">
              <a:effectLst/>
              <a:latin typeface="+mn-lt"/>
              <a:ea typeface="+mn-ea"/>
              <a:cs typeface="+mn-cs"/>
            </a:rPr>
            <a:t>Estará constituido por una única plataforma en modo cloud, de acuerdo al estándar europeo FIWARE a la norma UNE 178. La red de sensores IoT permitirá tomar datos de mundo real, monitorizando en tiempo real la meteorología, parámetros medioambientales o concentración de visitantes en los principales puntos turísticos, entre otros. La plataforma capturará y almacenará datos de red de sensores IOT desplegados en cada isla, así como de otras fuentes de datos y, sobre ella correrá y alimentará de datos el Marketplace Sostenible (B2B) y el Canal Turístico Digital (B2C).</a:t>
          </a:r>
        </a:p>
        <a:p>
          <a:endParaRPr lang="es-ES" sz="1100">
            <a:effectLst/>
            <a:latin typeface="+mn-lt"/>
            <a:ea typeface="+mn-ea"/>
            <a:cs typeface="+mn-cs"/>
          </a:endParaRPr>
        </a:p>
        <a:p>
          <a:r>
            <a:rPr lang="es-ES" sz="1100">
              <a:effectLst/>
              <a:latin typeface="+mn-lt"/>
              <a:ea typeface="+mn-ea"/>
              <a:cs typeface="+mn-cs"/>
            </a:rPr>
            <a:t>• </a:t>
          </a:r>
          <a:r>
            <a:rPr lang="es-ES" sz="1100" b="1">
              <a:effectLst/>
              <a:latin typeface="+mn-lt"/>
              <a:ea typeface="+mn-ea"/>
              <a:cs typeface="+mn-cs"/>
            </a:rPr>
            <a:t>Marketplace Sostenible Islas Canarias.</a:t>
          </a:r>
          <a:endParaRPr lang="es-ES" sz="1100">
            <a:effectLst/>
            <a:latin typeface="+mn-lt"/>
            <a:ea typeface="+mn-ea"/>
            <a:cs typeface="+mn-cs"/>
          </a:endParaRPr>
        </a:p>
        <a:p>
          <a:r>
            <a:rPr lang="es-ES" sz="1100">
              <a:effectLst/>
              <a:latin typeface="+mn-lt"/>
              <a:ea typeface="+mn-ea"/>
              <a:cs typeface="+mn-cs"/>
            </a:rPr>
            <a:t>El Marketplace sostenible tiene por objetivo construir desde el primer momento el producto turístico con el máximo grado posible de producto de canarias, así como medir su huella de carbono y su grado de circularidad.</a:t>
          </a:r>
        </a:p>
        <a:p>
          <a:r>
            <a:rPr lang="es-ES" sz="1100">
              <a:effectLst/>
              <a:latin typeface="+mn-lt"/>
              <a:ea typeface="+mn-ea"/>
              <a:cs typeface="+mn-cs"/>
            </a:rPr>
            <a:t>Se construirá sobre la plataforma del destino inteligente Islas Canarias, y se conforma como un Marketplace B2B que pone en contacto, por el lado de los proveedores, a las empresas de los sectores primarios, comercial, industrial, de servicios y a la administración con las empresas turísticas canarias por el lado de los clientes. </a:t>
          </a:r>
        </a:p>
        <a:p>
          <a:endParaRPr lang="es-ES" sz="1100">
            <a:effectLst/>
            <a:latin typeface="+mn-lt"/>
            <a:ea typeface="+mn-ea"/>
            <a:cs typeface="+mn-cs"/>
          </a:endParaRPr>
        </a:p>
        <a:p>
          <a:r>
            <a:rPr lang="es-ES" sz="1100">
              <a:effectLst/>
              <a:latin typeface="+mn-lt"/>
              <a:ea typeface="+mn-ea"/>
              <a:cs typeface="+mn-cs"/>
            </a:rPr>
            <a:t>• </a:t>
          </a:r>
          <a:r>
            <a:rPr lang="es-ES" sz="1100" b="1">
              <a:effectLst/>
              <a:latin typeface="+mn-lt"/>
              <a:ea typeface="+mn-ea"/>
              <a:cs typeface="+mn-cs"/>
            </a:rPr>
            <a:t>Canal Turístico Digital (B2C).</a:t>
          </a:r>
          <a:endParaRPr lang="es-ES" sz="1100">
            <a:effectLst/>
            <a:latin typeface="+mn-lt"/>
            <a:ea typeface="+mn-ea"/>
            <a:cs typeface="+mn-cs"/>
          </a:endParaRPr>
        </a:p>
        <a:p>
          <a:r>
            <a:rPr lang="es-ES" sz="1100">
              <a:effectLst/>
              <a:latin typeface="+mn-lt"/>
              <a:ea typeface="+mn-ea"/>
              <a:cs typeface="+mn-cs"/>
            </a:rPr>
            <a:t>El Canal Turístico Digital (CTD) es el </a:t>
          </a:r>
          <a:r>
            <a:rPr lang="es-ES" sz="1100" b="1">
              <a:effectLst/>
              <a:latin typeface="+mn-lt"/>
              <a:ea typeface="+mn-ea"/>
              <a:cs typeface="+mn-cs"/>
            </a:rPr>
            <a:t>instrumento para que las empresas turísticas canarias puedan comercializar sus productos/servicios directamente al turista</a:t>
          </a:r>
          <a:r>
            <a:rPr lang="es-ES" sz="1100">
              <a:effectLst/>
              <a:latin typeface="+mn-lt"/>
              <a:ea typeface="+mn-ea"/>
              <a:cs typeface="+mn-cs"/>
            </a:rPr>
            <a:t>. Para ello se</a:t>
          </a:r>
          <a:r>
            <a:rPr lang="es-ES" sz="1100" b="1">
              <a:effectLst/>
              <a:latin typeface="+mn-lt"/>
              <a:ea typeface="+mn-ea"/>
              <a:cs typeface="+mn-cs"/>
            </a:rPr>
            <a:t> </a:t>
          </a:r>
          <a:r>
            <a:rPr lang="es-ES" sz="1100">
              <a:effectLst/>
              <a:latin typeface="+mn-lt"/>
              <a:ea typeface="+mn-ea"/>
              <a:cs typeface="+mn-cs"/>
            </a:rPr>
            <a:t>desarrollará un Canal Digital (App y Web) entre el Destino y el Turistas que permita la venta</a:t>
          </a:r>
          <a:r>
            <a:rPr lang="es-ES" sz="1100" b="1">
              <a:effectLst/>
              <a:latin typeface="+mn-lt"/>
              <a:ea typeface="+mn-ea"/>
              <a:cs typeface="+mn-cs"/>
            </a:rPr>
            <a:t> </a:t>
          </a:r>
          <a:r>
            <a:rPr lang="es-ES" sz="1100">
              <a:effectLst/>
              <a:latin typeface="+mn-lt"/>
              <a:ea typeface="+mn-ea"/>
              <a:cs typeface="+mn-cs"/>
            </a:rPr>
            <a:t>de dichas actividades (transaccional), poniendo en contacto a los proveedores del conjunto</a:t>
          </a:r>
          <a:r>
            <a:rPr lang="es-ES" sz="1100" b="1">
              <a:effectLst/>
              <a:latin typeface="+mn-lt"/>
              <a:ea typeface="+mn-ea"/>
              <a:cs typeface="+mn-cs"/>
            </a:rPr>
            <a:t> </a:t>
          </a:r>
          <a:r>
            <a:rPr lang="es-ES" sz="1100">
              <a:effectLst/>
              <a:latin typeface="+mn-lt"/>
              <a:ea typeface="+mn-ea"/>
              <a:cs typeface="+mn-cs"/>
            </a:rPr>
            <a:t>de actividades turísticas de los 8 destinos turísticos canarios con los turistas que quieren</a:t>
          </a:r>
          <a:r>
            <a:rPr lang="es-ES" sz="1100" b="1">
              <a:effectLst/>
              <a:latin typeface="+mn-lt"/>
              <a:ea typeface="+mn-ea"/>
              <a:cs typeface="+mn-cs"/>
            </a:rPr>
            <a:t> </a:t>
          </a:r>
          <a:r>
            <a:rPr lang="es-ES" sz="1100">
              <a:effectLst/>
              <a:latin typeface="+mn-lt"/>
              <a:ea typeface="+mn-ea"/>
              <a:cs typeface="+mn-cs"/>
            </a:rPr>
            <a:t>visitarlo o que están ya en dicho destino.</a:t>
          </a:r>
        </a:p>
        <a:p>
          <a:endParaRPr lang="es-ES" sz="1100">
            <a:effectLst/>
            <a:latin typeface="+mn-lt"/>
            <a:ea typeface="+mn-ea"/>
            <a:cs typeface="+mn-cs"/>
          </a:endParaRPr>
        </a:p>
        <a:p>
          <a:r>
            <a:rPr lang="es-ES" sz="1100">
              <a:effectLst/>
              <a:latin typeface="+mn-lt"/>
              <a:ea typeface="+mn-ea"/>
              <a:cs typeface="+mn-cs"/>
            </a:rPr>
            <a:t>• </a:t>
          </a:r>
          <a:r>
            <a:rPr lang="es-ES" sz="1100" b="1">
              <a:effectLst/>
              <a:latin typeface="+mn-lt"/>
              <a:ea typeface="+mn-ea"/>
              <a:cs typeface="+mn-cs"/>
            </a:rPr>
            <a:t>Cuadro de Mando Integral Predictivo - Gemelo Digital del Destino Turístico Islas Canarias.</a:t>
          </a:r>
          <a:endParaRPr lang="es-ES" sz="1100">
            <a:effectLst/>
            <a:latin typeface="+mn-lt"/>
            <a:ea typeface="+mn-ea"/>
            <a:cs typeface="+mn-cs"/>
          </a:endParaRPr>
        </a:p>
        <a:p>
          <a:r>
            <a:rPr lang="es-ES" sz="1100">
              <a:effectLst/>
              <a:latin typeface="+mn-lt"/>
              <a:ea typeface="+mn-ea"/>
              <a:cs typeface="+mn-cs"/>
            </a:rPr>
            <a:t>El Gemelo Digital recrea de forma virtual la actividad de las Islas Canarias, de forma que seamos capaces de resolver los retos de la isla, como destino turístico, generando conocimiento e inteligencia que alimenta a todo el proyecto.</a:t>
          </a:r>
        </a:p>
        <a:p>
          <a:endParaRPr lang="es-ES" sz="1100">
            <a:effectLst/>
            <a:latin typeface="+mn-lt"/>
            <a:ea typeface="+mn-ea"/>
            <a:cs typeface="+mn-cs"/>
          </a:endParaRPr>
        </a:p>
        <a:p>
          <a:r>
            <a:rPr lang="es-ES" sz="1100">
              <a:effectLst/>
              <a:latin typeface="+mn-lt"/>
              <a:ea typeface="+mn-ea"/>
              <a:cs typeface="+mn-cs"/>
            </a:rPr>
            <a:t>La unión de los mundos físico y virtual mediante gemelos digitales posibilita un análisis exhaustivo de la información de la actividad de las islas, algo que combinado con soluciones de ‘big data’, internet de las cosas, inteligencia artificial o machine learning, entre otras, permite llevar un riguroso control de los diferentes ecosistemas turísticos de las islas, con el fin de predecir el comportamiento de la demanda, descubrir las variables que permitan predecir la recomendación del destino para cada uno de sus segmentos experienciales, planificar escenarios futuros mediante simulaciones como por ejemplo, las derivadas del incremento del grado de ocupación, generar un modelo de recomendación de establecimientos, productos y actividades turísticas basado en la sostenibilidad y circularidad, personalizar y diferenciar la oferta turística a partir de las expectativas y necesidades de los clientes, predecir el impacto de las campañas de promoción sobre aquellos segmentos actuales o que deseamos que estén presentes en el destino, generar modelos que permitan mejorar el impacto en la huella de carbono de la actividad turística de la isla, o identificar tendencias de demanda que conecten con la oferta turística del destino, o predecir qué experiencias se deben desarrollar en la isla para generar una oferta diferenciada y de valor añadido, entre otros aspectos.</a:t>
          </a:r>
        </a:p>
        <a:p>
          <a:endParaRPr lang="es-ES" sz="1100">
            <a:effectLst/>
            <a:latin typeface="+mn-lt"/>
            <a:ea typeface="+mn-ea"/>
            <a:cs typeface="+mn-cs"/>
          </a:endParaRPr>
        </a:p>
        <a:p>
          <a:r>
            <a:rPr lang="es-ES" sz="1100">
              <a:effectLst/>
              <a:latin typeface="+mn-lt"/>
              <a:ea typeface="+mn-ea"/>
              <a:cs typeface="+mn-cs"/>
            </a:rPr>
            <a:t>• </a:t>
          </a:r>
          <a:r>
            <a:rPr lang="es-ES" sz="1100" b="1">
              <a:effectLst/>
              <a:latin typeface="+mn-lt"/>
              <a:ea typeface="+mn-ea"/>
              <a:cs typeface="+mn-cs"/>
            </a:rPr>
            <a:t>Ecosistema de Innovación</a:t>
          </a:r>
          <a:r>
            <a:rPr lang="es-ES" sz="1100">
              <a:effectLst/>
              <a:latin typeface="+mn-lt"/>
              <a:ea typeface="+mn-ea"/>
              <a:cs typeface="+mn-cs"/>
            </a:rPr>
            <a:t>.</a:t>
          </a:r>
        </a:p>
        <a:p>
          <a:r>
            <a:rPr lang="es-ES" sz="1100">
              <a:effectLst/>
              <a:latin typeface="+mn-lt"/>
              <a:ea typeface="+mn-ea"/>
              <a:cs typeface="+mn-cs"/>
            </a:rPr>
            <a:t>La respuesta a los desafíos actuales está en la colaboración, en los ecosistemas, al igual que la naturaleza se organiza formando ecosistemas para preservar la vida.</a:t>
          </a:r>
        </a:p>
        <a:p>
          <a:endParaRPr lang="es-ES" sz="1100">
            <a:effectLst/>
            <a:latin typeface="+mn-lt"/>
            <a:ea typeface="+mn-ea"/>
            <a:cs typeface="+mn-cs"/>
          </a:endParaRPr>
        </a:p>
        <a:p>
          <a:r>
            <a:rPr lang="es-ES" sz="1100">
              <a:effectLst/>
              <a:latin typeface="+mn-lt"/>
              <a:ea typeface="+mn-ea"/>
              <a:cs typeface="+mn-cs"/>
            </a:rPr>
            <a:t>Las tecnologías digitales permiten ir más allá de diseñar productos y servicios, experiencias de clientes y organizaciones: </a:t>
          </a:r>
          <a:r>
            <a:rPr lang="es-ES" sz="1100" b="1">
              <a:effectLst/>
              <a:latin typeface="+mn-lt"/>
              <a:ea typeface="+mn-ea"/>
              <a:cs typeface="+mn-cs"/>
            </a:rPr>
            <a:t>permiten rediseñar industrias enteras y desarrollar</a:t>
          </a:r>
          <a:r>
            <a:rPr lang="es-ES" sz="1100">
              <a:effectLst/>
              <a:latin typeface="+mn-lt"/>
              <a:ea typeface="+mn-ea"/>
              <a:cs typeface="+mn-cs"/>
            </a:rPr>
            <a:t> </a:t>
          </a:r>
          <a:r>
            <a:rPr lang="es-ES" sz="1100" b="1">
              <a:effectLst/>
              <a:latin typeface="+mn-lt"/>
              <a:ea typeface="+mn-ea"/>
              <a:cs typeface="+mn-cs"/>
            </a:rPr>
            <a:t>tecnologías digitales que crean ecosistemas de negocios que son más competitivos y</a:t>
          </a:r>
          <a:r>
            <a:rPr lang="es-ES" sz="1100">
              <a:effectLst/>
              <a:latin typeface="+mn-lt"/>
              <a:ea typeface="+mn-ea"/>
              <a:cs typeface="+mn-cs"/>
            </a:rPr>
            <a:t> </a:t>
          </a:r>
          <a:r>
            <a:rPr lang="es-ES" sz="1100" b="1">
              <a:effectLst/>
              <a:latin typeface="+mn-lt"/>
              <a:ea typeface="+mn-ea"/>
              <a:cs typeface="+mn-cs"/>
            </a:rPr>
            <a:t>resilientes.</a:t>
          </a:r>
        </a:p>
        <a:p>
          <a:endParaRPr lang="es-ES" sz="1100">
            <a:effectLst/>
            <a:latin typeface="+mn-lt"/>
            <a:ea typeface="+mn-ea"/>
            <a:cs typeface="+mn-cs"/>
          </a:endParaRPr>
        </a:p>
        <a:p>
          <a:r>
            <a:rPr lang="es-ES" sz="1100">
              <a:effectLst/>
              <a:latin typeface="+mn-lt"/>
              <a:ea typeface="+mn-ea"/>
              <a:cs typeface="+mn-cs"/>
            </a:rPr>
            <a:t>Éste es un proyecto de colaboración estrecha entre los sectores público - privado, que involucra a todos los sectores que directa e indirectamente participan de la economía turística, a sus empresas y sobre todo a las personas que lo conforman. </a:t>
          </a:r>
          <a:r>
            <a:rPr lang="es-ES" sz="1100" b="1">
              <a:effectLst/>
              <a:latin typeface="+mn-lt"/>
              <a:ea typeface="+mn-ea"/>
              <a:cs typeface="+mn-cs"/>
            </a:rPr>
            <a:t>Es un proyecto que</a:t>
          </a:r>
          <a:r>
            <a:rPr lang="es-ES" sz="1100">
              <a:effectLst/>
              <a:latin typeface="+mn-lt"/>
              <a:ea typeface="+mn-ea"/>
              <a:cs typeface="+mn-cs"/>
            </a:rPr>
            <a:t> </a:t>
          </a:r>
          <a:r>
            <a:rPr lang="es-ES" sz="1100" b="1">
              <a:effectLst/>
              <a:latin typeface="+mn-lt"/>
              <a:ea typeface="+mn-ea"/>
              <a:cs typeface="+mn-cs"/>
            </a:rPr>
            <a:t>se construye como una federación de capacidades de un destino, </a:t>
          </a:r>
          <a:r>
            <a:rPr lang="es-ES" sz="1100">
              <a:effectLst/>
              <a:latin typeface="+mn-lt"/>
              <a:ea typeface="+mn-ea"/>
              <a:cs typeface="+mn-cs"/>
            </a:rPr>
            <a:t>como la mejor respuesta a los desafíos de las crisis de salud, del cambio climático y de la desigualdad.</a:t>
          </a:r>
        </a:p>
        <a:p>
          <a:r>
            <a:rPr lang="es-ES" sz="1100">
              <a:effectLst/>
              <a:latin typeface="+mn-lt"/>
              <a:ea typeface="+mn-ea"/>
              <a:cs typeface="+mn-cs"/>
            </a:rPr>
            <a:t> </a:t>
          </a:r>
        </a:p>
        <a:p>
          <a:r>
            <a:rPr lang="es-ES" sz="1100">
              <a:effectLst/>
              <a:latin typeface="+mn-lt"/>
              <a:ea typeface="+mn-ea"/>
              <a:cs typeface="+mn-cs"/>
            </a:rPr>
            <a:t> </a:t>
          </a:r>
        </a:p>
        <a:p>
          <a:r>
            <a:rPr lang="es-ES" sz="1100" b="1">
              <a:effectLst/>
              <a:latin typeface="+mn-lt"/>
              <a:ea typeface="+mn-ea"/>
              <a:cs typeface="+mn-cs"/>
            </a:rPr>
            <a:t>INDICADORES 2021 </a:t>
          </a:r>
          <a:endParaRPr lang="es-ES" sz="1100">
            <a:effectLst/>
            <a:latin typeface="+mn-lt"/>
            <a:ea typeface="+mn-ea"/>
            <a:cs typeface="+mn-cs"/>
          </a:endParaRPr>
        </a:p>
        <a:p>
          <a:r>
            <a:rPr lang="es-ES" sz="1100">
              <a:effectLst/>
              <a:latin typeface="+mn-lt"/>
              <a:ea typeface="+mn-ea"/>
              <a:cs typeface="+mn-cs"/>
            </a:rPr>
            <a:t>En cuanto a la fijación de objetivos para 2021, hay que tener en cuenta que el covid-19 ha alterado de forma brutal la realidad del sector turístico mundial y ha llevado a Canarias al cero turístico. Por tanto, toda la actividad de Promotur debe tener como objetivo el que Canarias recupere lo antes posible todos los índices que la situaban antes de marzo de 2020 como uno de los destinos más competitivos del mundo. En cualquier caso, hay que tener en cuenta que la velocidad de recuperación puede verse frenada si el control de la pandemia no avanza al ritmo deseado y, en consecuencia, se endurezcan las restricciones de los gobiernos emisores en cuanto a aperturas/cierres de fronteras.</a:t>
          </a:r>
        </a:p>
        <a:p>
          <a:endParaRPr lang="es-ES" sz="1100">
            <a:effectLst/>
            <a:latin typeface="+mn-lt"/>
            <a:ea typeface="+mn-ea"/>
            <a:cs typeface="+mn-cs"/>
          </a:endParaRPr>
        </a:p>
        <a:p>
          <a:pPr lvl="0"/>
          <a:r>
            <a:rPr lang="es-ES" sz="1100">
              <a:effectLst/>
              <a:latin typeface="+mn-lt"/>
              <a:ea typeface="+mn-ea"/>
              <a:cs typeface="+mn-cs"/>
            </a:rPr>
            <a:t>- Restaurar la conectividad aérea hasta el 70% del nivel de 2019</a:t>
          </a:r>
        </a:p>
        <a:p>
          <a:pPr lvl="0"/>
          <a:r>
            <a:rPr lang="es-ES" sz="1100">
              <a:effectLst/>
              <a:latin typeface="+mn-lt"/>
              <a:ea typeface="+mn-ea"/>
              <a:cs typeface="+mn-cs"/>
            </a:rPr>
            <a:t>- Recuperación parcial del nº de turistas:  10 millones</a:t>
          </a:r>
        </a:p>
        <a:p>
          <a:pPr lvl="0"/>
          <a:r>
            <a:rPr lang="es-ES" sz="1100">
              <a:effectLst/>
              <a:latin typeface="+mn-lt"/>
              <a:ea typeface="+mn-ea"/>
              <a:cs typeface="+mn-cs"/>
            </a:rPr>
            <a:t>- Recuperación de la facturación turística: 12.000 millones  </a:t>
          </a:r>
        </a:p>
        <a:p>
          <a:pPr lvl="0"/>
          <a:r>
            <a:rPr lang="es-ES" sz="1100">
              <a:effectLst/>
              <a:latin typeface="+mn-lt"/>
              <a:ea typeface="+mn-ea"/>
              <a:cs typeface="+mn-cs"/>
            </a:rPr>
            <a:t>- Recuperación cuota en mercados clave (UK 7%, Alemania 3%)</a:t>
          </a:r>
        </a:p>
        <a:p>
          <a:pPr lvl="0"/>
          <a:r>
            <a:rPr lang="es-ES" sz="1100">
              <a:effectLst/>
              <a:latin typeface="+mn-lt"/>
              <a:ea typeface="+mn-ea"/>
              <a:cs typeface="+mn-cs"/>
            </a:rPr>
            <a:t>- Elevar el índice de repetición hasta el 80%</a:t>
          </a:r>
        </a:p>
        <a:p>
          <a:pPr lvl="0"/>
          <a:r>
            <a:rPr lang="es-ES" sz="1100">
              <a:effectLst/>
              <a:latin typeface="+mn-lt"/>
              <a:ea typeface="+mn-ea"/>
              <a:cs typeface="+mn-cs"/>
            </a:rPr>
            <a:t>- Mantener el contacto con el público objetivo de Islas Canarias. Para ello se plantean varios objetivos:</a:t>
          </a:r>
        </a:p>
        <a:p>
          <a:pPr lvl="1"/>
          <a:r>
            <a:rPr lang="es-ES" sz="1100">
              <a:effectLst/>
              <a:latin typeface="+mn-lt"/>
              <a:ea typeface="+mn-ea"/>
              <a:cs typeface="+mn-cs"/>
            </a:rPr>
            <a:t>- 300 millones de impactos en las redes sociales de Islas Canarias.</a:t>
          </a:r>
        </a:p>
        <a:p>
          <a:pPr lvl="1"/>
          <a:r>
            <a:rPr lang="es-ES" sz="1100">
              <a:effectLst/>
              <a:latin typeface="+mn-lt"/>
              <a:ea typeface="+mn-ea"/>
              <a:cs typeface="+mn-cs"/>
            </a:rPr>
            <a:t>- 9 millones de visitas a la web Hola Islas Canarias</a:t>
          </a:r>
        </a:p>
        <a:p>
          <a:pPr lvl="0"/>
          <a:r>
            <a:rPr lang="es-ES" sz="1100">
              <a:effectLst/>
              <a:latin typeface="+mn-lt"/>
              <a:ea typeface="+mn-ea"/>
              <a:cs typeface="+mn-cs"/>
            </a:rPr>
            <a:t>- Mejorar la comercialización del producto turístico Canario. Desarrollo de una Plataforma Marketplace del producto turístico experiencial Canario, transaccional. Conseguir la carga de 500 experiencias turísticas.</a:t>
          </a:r>
        </a:p>
        <a:p>
          <a:pPr lvl="0"/>
          <a:r>
            <a:rPr lang="es-ES" sz="1100">
              <a:effectLst/>
              <a:latin typeface="+mn-lt"/>
              <a:ea typeface="+mn-ea"/>
              <a:cs typeface="+mn-cs"/>
            </a:rPr>
            <a:t>- Incrementar la presencia de recursos culturales canarios en Google Arts and Culture (Plataforma cultural de visitas virtuales): mínimo 50 recursos (actualmente cero).</a:t>
          </a:r>
        </a:p>
        <a:p>
          <a:pPr lvl="0"/>
          <a:r>
            <a:rPr lang="es-ES" sz="1100">
              <a:effectLst/>
              <a:latin typeface="+mn-lt"/>
              <a:ea typeface="+mn-ea"/>
              <a:cs typeface="+mn-cs"/>
            </a:rPr>
            <a:t> - Nuevos recursos de turismo cultural en Google Maps: 350 mínimo </a:t>
          </a:r>
        </a:p>
        <a:p>
          <a:pPr lvl="0"/>
          <a:r>
            <a:rPr lang="es-ES" sz="1100">
              <a:effectLst/>
              <a:latin typeface="+mn-lt"/>
              <a:ea typeface="+mn-ea"/>
              <a:cs typeface="+mn-cs"/>
            </a:rPr>
            <a:t>- Aumentar turistas larga estancia para compensar déficit conectividad (Silver y nómadas digitales). Objetivo: turistas con estancia superior a 15 días &gt; 800.000 </a:t>
          </a:r>
        </a:p>
        <a:p>
          <a:endParaRPr lang="es-ES">
            <a:effectLst/>
          </a:endParaRPr>
        </a:p>
        <a:p>
          <a:pPr algn="l" rtl="1">
            <a:lnSpc>
              <a:spcPts val="1000"/>
            </a:lnSpc>
            <a:defRPr sz="1000"/>
          </a:pPr>
          <a:endParaRPr lang="es-ES" sz="1100" b="0" i="0" u="none" strike="noStrike" baseline="0">
            <a:solidFill>
              <a:srgbClr val="000000"/>
            </a:solidFill>
            <a:latin typeface="+mn-lt"/>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3</xdr:row>
      <xdr:rowOff>152399</xdr:rowOff>
    </xdr:from>
    <xdr:to>
      <xdr:col>1</xdr:col>
      <xdr:colOff>476250</xdr:colOff>
      <xdr:row>73</xdr:row>
      <xdr:rowOff>66675</xdr:rowOff>
    </xdr:to>
    <xdr:sp macro="" textlink="">
      <xdr:nvSpPr>
        <xdr:cNvPr id="1025" name="Text Box 1">
          <a:extLst>
            <a:ext uri="{FF2B5EF4-FFF2-40B4-BE49-F238E27FC236}">
              <a16:creationId xmlns:a16="http://schemas.microsoft.com/office/drawing/2014/main" id="{E46381D0-2BF4-4DE1-A9E6-33E823FE9FE9}"/>
            </a:ext>
          </a:extLst>
        </xdr:cNvPr>
        <xdr:cNvSpPr txBox="1">
          <a:spLocks noChangeArrowheads="1"/>
        </xdr:cNvSpPr>
      </xdr:nvSpPr>
      <xdr:spPr bwMode="auto">
        <a:xfrm>
          <a:off x="180975" y="1114424"/>
          <a:ext cx="5467350" cy="10782301"/>
        </a:xfrm>
        <a:prstGeom prst="rect">
          <a:avLst/>
        </a:prstGeom>
        <a:noFill/>
        <a:ln w="9525">
          <a:noFill/>
          <a:miter lim="800000"/>
          <a:headEnd/>
          <a:tailEnd/>
        </a:ln>
      </xdr:spPr>
      <xdr:txBody>
        <a:bodyPr vertOverflow="clip" wrap="square" lIns="180000" tIns="46800" rIns="90000" bIns="46800" anchor="t" upright="1"/>
        <a:lstStyle/>
        <a:p>
          <a:pPr algn="l" rtl="1">
            <a:lnSpc>
              <a:spcPts val="1100"/>
            </a:lnSpc>
            <a:defRPr sz="1000"/>
          </a:pPr>
          <a:r>
            <a:rPr lang="es-ES" sz="1100" b="0" i="0" strike="noStrike">
              <a:solidFill>
                <a:srgbClr val="000000"/>
              </a:solidFill>
              <a:latin typeface="Arial"/>
              <a:cs typeface="Arial"/>
            </a:rPr>
            <a:t>Este análisis se ha realizado comparando los datos reales del ejercicio 2019, con  los datos contenidos en el PAIF 2019</a:t>
          </a: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DESVIACIONES ECONÓMICAS DE LAS CUENTAS PATRIMONIALES:</a:t>
          </a:r>
          <a:endParaRPr lang="es-ES" sz="1100" b="0" i="0" strike="noStrike">
            <a:solidFill>
              <a:srgbClr val="000000"/>
            </a:solidFill>
            <a:latin typeface="Arial"/>
            <a:cs typeface="Arial"/>
          </a:endParaRP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ACTIVO:</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1.- </a:t>
          </a:r>
          <a:r>
            <a:rPr lang="es-ES" sz="1100" b="0" i="0" u="sng" strike="noStrike">
              <a:solidFill>
                <a:srgbClr val="000000"/>
              </a:solidFill>
              <a:latin typeface="Arial"/>
              <a:cs typeface="Arial"/>
            </a:rPr>
            <a:t>Inmovilizado</a:t>
          </a:r>
          <a:r>
            <a:rPr lang="es-ES" sz="1100" b="0" i="0" u="none" strike="noStrike" baseline="0">
              <a:solidFill>
                <a:srgbClr val="000000"/>
              </a:solidFill>
              <a:latin typeface="Arial"/>
              <a:cs typeface="Arial"/>
            </a:rPr>
            <a:t>: Dentro del inmovilizado intangible destaca la nueva plataforma de licitación electrónica. Su fecha de entrada en funcionamiento era inicialmente en 2018 pero su implantación definitiva se produjo en 2019, lo que hizo que la amortización devengada fuera inferior a la prevista en el PAIF. Dentro del inmovilizado material destaca la baja del Derecho de Uso del local de Víctor Hugo el 22 de julio, con motivo del traslado de oficinas al Edificio Woermann. Por otro lado destacan las inversiones realizadas con motivo del Centro de difusión de conocimiento turístico (proyecto Place Marketing Woermann).</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2.- </a:t>
          </a:r>
          <a:r>
            <a:rPr lang="es-ES" sz="1100" b="0" i="0" u="sng" strike="noStrike">
              <a:solidFill>
                <a:srgbClr val="000000"/>
              </a:solidFill>
              <a:latin typeface="Arial"/>
              <a:cs typeface="Arial"/>
            </a:rPr>
            <a:t>Deudores</a:t>
          </a:r>
          <a:r>
            <a:rPr lang="es-ES" sz="1100" b="0" i="0" strike="noStrike">
              <a:solidFill>
                <a:srgbClr val="000000"/>
              </a:solidFill>
              <a:latin typeface="Arial"/>
              <a:cs typeface="Arial"/>
            </a:rPr>
            <a:t>: El menor importe en Deudores es debido fundamentalmente al epígrafe de Administraciones Públicas, por subvenciones</a:t>
          </a:r>
          <a:r>
            <a:rPr lang="es-ES" sz="1100" b="0" i="0" strike="noStrike" baseline="0">
              <a:solidFill>
                <a:srgbClr val="000000"/>
              </a:solidFill>
              <a:latin typeface="Arial"/>
              <a:cs typeface="Arial"/>
            </a:rPr>
            <a:t> del ejercicio pendientes </a:t>
          </a:r>
        </a:p>
        <a:p>
          <a:pPr algn="l" rtl="1">
            <a:lnSpc>
              <a:spcPts val="1100"/>
            </a:lnSpc>
            <a:defRPr sz="1000"/>
          </a:pPr>
          <a:r>
            <a:rPr lang="es-ES" sz="1100" b="0" i="0" strike="noStrike" baseline="0">
              <a:solidFill>
                <a:srgbClr val="000000"/>
              </a:solidFill>
              <a:latin typeface="Arial"/>
              <a:cs typeface="Arial"/>
            </a:rPr>
            <a:t>de cobro por parte del Tesoro Canario, puesto que se cobró en el ejercicio más de lo estimado.</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3.- </a:t>
          </a:r>
          <a:r>
            <a:rPr lang="es-ES" sz="1100" b="0" i="0" u="sng" strike="noStrike">
              <a:solidFill>
                <a:srgbClr val="000000"/>
              </a:solidFill>
              <a:latin typeface="Arial"/>
              <a:cs typeface="Arial"/>
            </a:rPr>
            <a:t>Periodificaciones</a:t>
          </a:r>
          <a:r>
            <a:rPr lang="es-ES" sz="1100" b="0" i="0" u="sng" strike="noStrike" baseline="0">
              <a:solidFill>
                <a:srgbClr val="000000"/>
              </a:solidFill>
              <a:latin typeface="Arial"/>
              <a:cs typeface="Arial"/>
            </a:rPr>
            <a:t> a corto plazo</a:t>
          </a:r>
          <a:r>
            <a:rPr lang="es-ES" sz="1100" b="0" i="0" u="none" strike="noStrike" baseline="0">
              <a:solidFill>
                <a:srgbClr val="000000"/>
              </a:solidFill>
              <a:latin typeface="Arial"/>
              <a:cs typeface="Arial"/>
            </a:rPr>
            <a:t>: El mayor importe de esta cuenta se debe a que llegaron más facturas de las previstas correspondientes a las ferias y eventos del ejercicio siguiente.</a:t>
          </a:r>
        </a:p>
        <a:p>
          <a:pPr algn="l" rtl="1">
            <a:lnSpc>
              <a:spcPts val="1100"/>
            </a:lnSpc>
            <a:defRPr sz="1000"/>
          </a:pPr>
          <a:r>
            <a:rPr lang="es-ES" sz="1100" b="0" i="0" u="none" strike="noStrike" baseline="0">
              <a:solidFill>
                <a:srgbClr val="000000"/>
              </a:solidFill>
              <a:latin typeface="Arial"/>
              <a:cs typeface="Arial"/>
            </a:rPr>
            <a:t>4.- </a:t>
          </a:r>
          <a:r>
            <a:rPr lang="es-ES" sz="1100" b="0" i="0" u="sng" strike="noStrike" baseline="0">
              <a:solidFill>
                <a:srgbClr val="000000"/>
              </a:solidFill>
              <a:latin typeface="Arial"/>
              <a:cs typeface="Arial"/>
            </a:rPr>
            <a:t>Tesorería</a:t>
          </a:r>
          <a:r>
            <a:rPr lang="es-ES" sz="1100" b="0" i="0" u="none" strike="noStrike" baseline="0">
              <a:solidFill>
                <a:srgbClr val="000000"/>
              </a:solidFill>
              <a:latin typeface="Arial"/>
              <a:cs typeface="Arial"/>
            </a:rPr>
            <a:t>: Hay mayor tesorería por las aportaciones dinerarias cobradas en diciembre, disminuyendo el saldo en los meses siguientes con los pagos a proveedores.</a:t>
          </a:r>
          <a:endParaRPr lang="es-ES" sz="1100" b="0" i="0" strike="noStrike">
            <a:solidFill>
              <a:srgbClr val="000000"/>
            </a:solidFill>
            <a:latin typeface="Arial"/>
            <a:cs typeface="Arial"/>
          </a:endParaRP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PASIVO:</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1.- </a:t>
          </a:r>
          <a:r>
            <a:rPr lang="es-ES" sz="1100" b="0" i="0" u="sng" strike="noStrike">
              <a:solidFill>
                <a:srgbClr val="000000"/>
              </a:solidFill>
              <a:latin typeface="Arial"/>
              <a:cs typeface="Arial"/>
            </a:rPr>
            <a:t>Reservas</a:t>
          </a:r>
          <a:r>
            <a:rPr lang="es-ES" sz="1100" b="0" i="0" u="none" strike="noStrike">
              <a:solidFill>
                <a:srgbClr val="000000"/>
              </a:solidFill>
              <a:latin typeface="Arial"/>
              <a:cs typeface="Arial"/>
            </a:rPr>
            <a:t>: Dentro del Balance de situación, el importe contabilizado en la Cuenta de Reservas</a:t>
          </a:r>
          <a:r>
            <a:rPr lang="es-ES" sz="1100" b="0" i="0" u="none" strike="noStrike" baseline="0">
              <a:solidFill>
                <a:srgbClr val="000000"/>
              </a:solidFill>
              <a:latin typeface="Arial"/>
              <a:cs typeface="Arial"/>
            </a:rPr>
            <a:t> en negativo es debido al registro contable de dos expedientes de reintegro, por un total de 727.870,96 euros, originados por dos informes definitivos de Intervención General de la operación "Promoción turística de las Islas Canarias dirigidas a profesionales" y "Promoción turística de las Islas Canarias dirigidas al público" ejecutados en el ejercicio 2016 y 2017 cofinanciado por el FEDER. Esto ha hecho que los Fondos Propios de Promotur hayan bajado considerablemente, así como el Patrimonio Neto. Esta situación se revirtió en 2020, quedando restablecido el equilibrio patrimonial de la empresa.</a:t>
          </a:r>
        </a:p>
        <a:p>
          <a:pPr algn="l" rtl="1">
            <a:lnSpc>
              <a:spcPts val="1100"/>
            </a:lnSpc>
            <a:defRPr sz="1000"/>
          </a:pPr>
          <a:r>
            <a:rPr lang="es-ES" sz="1100" b="0" i="0" u="none" strike="noStrike" baseline="0">
              <a:solidFill>
                <a:srgbClr val="000000"/>
              </a:solidFill>
              <a:latin typeface="Arial"/>
              <a:cs typeface="Arial"/>
            </a:rPr>
            <a:t>2.- </a:t>
          </a:r>
          <a:r>
            <a:rPr lang="es-ES" sz="1100" b="0" i="0" u="sng" strike="noStrike" baseline="0">
              <a:solidFill>
                <a:srgbClr val="000000"/>
              </a:solidFill>
              <a:latin typeface="Arial"/>
              <a:cs typeface="Arial"/>
            </a:rPr>
            <a:t>Resultado del ejercicio</a:t>
          </a:r>
          <a:r>
            <a:rPr lang="es-ES" sz="1100" b="0" i="0" u="none" strike="noStrike" baseline="0">
              <a:solidFill>
                <a:srgbClr val="000000"/>
              </a:solidFill>
              <a:latin typeface="Arial"/>
              <a:cs typeface="Arial"/>
            </a:rPr>
            <a:t>: El resultado del ejercicio fue de 131.438,39 euros menos de pérdidas de las previstas. Esta cantidad es la parte de ingresos propios de Promotur que no se aplicaron a gastos promocionales del ejercicio sino a compensar parte de las reservas voluntarias que figuran en el pasivo. </a:t>
          </a:r>
        </a:p>
        <a:p>
          <a:pPr algn="l" rtl="1">
            <a:lnSpc>
              <a:spcPts val="1100"/>
            </a:lnSpc>
            <a:defRPr sz="1000"/>
          </a:pPr>
          <a:r>
            <a:rPr lang="es-ES" sz="1100" b="0" i="0" u="none" strike="noStrike" baseline="0">
              <a:solidFill>
                <a:srgbClr val="000000"/>
              </a:solidFill>
              <a:latin typeface="Arial"/>
              <a:cs typeface="Arial"/>
            </a:rPr>
            <a:t>3.- </a:t>
          </a:r>
          <a:r>
            <a:rPr lang="es-ES" sz="1100" b="0" i="0" u="sng" strike="noStrike" baseline="0">
              <a:solidFill>
                <a:srgbClr val="000000"/>
              </a:solidFill>
              <a:latin typeface="Arial"/>
              <a:cs typeface="Arial"/>
            </a:rPr>
            <a:t>Subvenciones, donaciones y legados recibidos</a:t>
          </a:r>
          <a:r>
            <a:rPr lang="es-ES" sz="1100" b="0" i="0" u="none" strike="noStrike" baseline="0">
              <a:solidFill>
                <a:srgbClr val="000000"/>
              </a:solidFill>
              <a:latin typeface="Arial"/>
              <a:cs typeface="Arial"/>
            </a:rPr>
            <a:t>: Este importe es inferior por la baja del Derecho de Uso del local de Víctor Hugo.</a:t>
          </a:r>
        </a:p>
        <a:p>
          <a:pPr algn="l" rtl="1">
            <a:lnSpc>
              <a:spcPts val="1100"/>
            </a:lnSpc>
            <a:defRPr sz="1000"/>
          </a:pPr>
          <a:r>
            <a:rPr lang="es-ES" sz="1100" b="0" i="0" u="none" strike="noStrike" baseline="0">
              <a:solidFill>
                <a:srgbClr val="000000"/>
              </a:solidFill>
              <a:latin typeface="Arial"/>
              <a:cs typeface="Arial"/>
            </a:rPr>
            <a:t>4.- </a:t>
          </a:r>
          <a:r>
            <a:rPr lang="es-ES" sz="1100" b="0" i="0" u="sng" strike="noStrike" baseline="0">
              <a:solidFill>
                <a:srgbClr val="000000"/>
              </a:solidFill>
              <a:latin typeface="Arial"/>
              <a:cs typeface="Arial"/>
            </a:rPr>
            <a:t>Deudas a largo plazo</a:t>
          </a:r>
          <a:r>
            <a:rPr lang="es-ES" sz="1100" b="0" i="0" u="none" strike="noStrike" baseline="0">
              <a:solidFill>
                <a:srgbClr val="000000"/>
              </a:solidFill>
              <a:latin typeface="Arial"/>
              <a:cs typeface="Arial"/>
            </a:rPr>
            <a:t>: El importe registrado es debida a una fianza depositada por algún licitador.</a:t>
          </a:r>
          <a:r>
            <a:rPr lang="es-ES" sz="1100" b="0" i="0" u="none" strike="noStrike">
              <a:solidFill>
                <a:srgbClr val="000000"/>
              </a:solidFill>
              <a:latin typeface="Arial"/>
              <a:cs typeface="Arial"/>
            </a:rPr>
            <a:t> </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5.- </a:t>
          </a:r>
          <a:r>
            <a:rPr lang="es-ES" sz="1100" b="0" i="0" u="sng" strike="noStrike">
              <a:solidFill>
                <a:srgbClr val="000000"/>
              </a:solidFill>
              <a:latin typeface="Arial"/>
              <a:cs typeface="Arial"/>
            </a:rPr>
            <a:t>Deudas</a:t>
          </a:r>
          <a:r>
            <a:rPr lang="es-ES" sz="1100" b="0" i="0" u="sng" strike="noStrike" baseline="0">
              <a:solidFill>
                <a:srgbClr val="000000"/>
              </a:solidFill>
              <a:latin typeface="Arial"/>
              <a:cs typeface="Arial"/>
            </a:rPr>
            <a:t> a corto plazo</a:t>
          </a:r>
          <a:r>
            <a:rPr lang="es-ES" sz="1100" b="0" i="0" u="none" strike="noStrike" baseline="0">
              <a:solidFill>
                <a:srgbClr val="000000"/>
              </a:solidFill>
              <a:latin typeface="Arial"/>
              <a:cs typeface="Arial"/>
            </a:rPr>
            <a:t>: El mayor importe es debido principalmente por proveedores de inmovilizado pendientes de pago. </a:t>
          </a:r>
        </a:p>
        <a:p>
          <a:pPr algn="l" rtl="1">
            <a:lnSpc>
              <a:spcPts val="1100"/>
            </a:lnSpc>
            <a:defRPr sz="1000"/>
          </a:pPr>
          <a:r>
            <a:rPr lang="es-ES" sz="1100" b="0" i="0" strike="noStrike">
              <a:solidFill>
                <a:srgbClr val="000000"/>
              </a:solidFill>
              <a:latin typeface="Arial"/>
              <a:cs typeface="Arial"/>
            </a:rPr>
            <a:t>6.- </a:t>
          </a:r>
          <a:r>
            <a:rPr lang="es-ES" sz="1100" b="0" i="0" u="sng" strike="noStrike">
              <a:solidFill>
                <a:srgbClr val="000000"/>
              </a:solidFill>
              <a:latin typeface="Arial"/>
              <a:cs typeface="Arial"/>
            </a:rPr>
            <a:t>Acreedores</a:t>
          </a:r>
          <a:r>
            <a:rPr lang="es-ES" sz="1100" b="0" i="0" u="sng" strike="noStrike" baseline="0">
              <a:solidFill>
                <a:srgbClr val="000000"/>
              </a:solidFill>
              <a:latin typeface="Arial"/>
              <a:cs typeface="Arial"/>
            </a:rPr>
            <a:t> comerciales y otras cuentas a pagar</a:t>
          </a:r>
          <a:r>
            <a:rPr lang="es-ES" sz="1100" b="0" i="0" strike="noStrike">
              <a:solidFill>
                <a:srgbClr val="000000"/>
              </a:solidFill>
              <a:latin typeface="Arial"/>
              <a:cs typeface="Arial"/>
            </a:rPr>
            <a:t>: El menor importe contabilizado en este epígrafe es debido fundamentalmente a los acreedores de final de ejercicio.</a:t>
          </a:r>
        </a:p>
        <a:p>
          <a:pPr algn="l" rtl="1">
            <a:lnSpc>
              <a:spcPts val="1100"/>
            </a:lnSpc>
            <a:defRPr sz="1000"/>
          </a:pPr>
          <a:r>
            <a:rPr lang="es-ES" sz="1100" b="0" i="0" strike="noStrike">
              <a:solidFill>
                <a:srgbClr val="000000"/>
              </a:solidFill>
              <a:latin typeface="Arial"/>
              <a:cs typeface="Arial"/>
            </a:rPr>
            <a:t>7.- </a:t>
          </a:r>
          <a:r>
            <a:rPr lang="es-ES" sz="1100" b="0" i="0" u="sng" strike="noStrike">
              <a:solidFill>
                <a:srgbClr val="000000"/>
              </a:solidFill>
              <a:latin typeface="Arial"/>
              <a:cs typeface="Arial"/>
            </a:rPr>
            <a:t>Periodificaciones a corto plazo</a:t>
          </a:r>
          <a:r>
            <a:rPr lang="es-ES" sz="1100" b="0" i="0" u="none" strike="noStrike">
              <a:solidFill>
                <a:srgbClr val="000000"/>
              </a:solidFill>
              <a:latin typeface="Arial"/>
              <a:cs typeface="Arial"/>
            </a:rPr>
            <a:t>:</a:t>
          </a:r>
          <a:r>
            <a:rPr lang="es-ES" sz="1100" b="0" i="0" u="none" strike="noStrike" baseline="0">
              <a:solidFill>
                <a:srgbClr val="000000"/>
              </a:solidFill>
              <a:latin typeface="Arial"/>
              <a:cs typeface="Arial"/>
            </a:rPr>
            <a:t> Son facturas emitidas en diciembre pero cuyo devengo se produce en 2020.</a:t>
          </a:r>
          <a:endParaRPr lang="es-ES" sz="1100" b="0" i="0" strike="noStrike">
            <a:solidFill>
              <a:srgbClr val="000000"/>
            </a:solidFill>
            <a:latin typeface="Arial"/>
            <a:cs typeface="Arial"/>
          </a:endParaRP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DESVIACIONES ECONÓMICAS DE LAS CUENTAS DE PÉRDIDAS Y GANANCIAS:</a:t>
          </a:r>
          <a:endParaRPr lang="es-ES" sz="1100" b="0" i="0" strike="noStrike">
            <a:solidFill>
              <a:srgbClr val="000000"/>
            </a:solidFill>
            <a:latin typeface="Arial"/>
            <a:cs typeface="Arial"/>
          </a:endParaRPr>
        </a:p>
        <a:p>
          <a:pPr algn="l" rtl="1">
            <a:lnSpc>
              <a:spcPts val="1100"/>
            </a:lnSpc>
            <a:defRPr sz="1000"/>
          </a:pPr>
          <a:endParaRPr lang="es-ES" sz="1100" b="0" i="0" strike="noStrike">
            <a:solidFill>
              <a:srgbClr val="000000"/>
            </a:solidFill>
            <a:latin typeface="Arial"/>
            <a:cs typeface="Arial"/>
          </a:endParaRPr>
        </a:p>
        <a:p>
          <a:pPr algn="l" rtl="1">
            <a:lnSpc>
              <a:spcPts val="1100"/>
            </a:lnSpc>
            <a:defRPr sz="1000"/>
          </a:pPr>
          <a:r>
            <a:rPr lang="es-ES" sz="1100" b="1" i="0" strike="noStrike">
              <a:solidFill>
                <a:srgbClr val="000000"/>
              </a:solidFill>
              <a:latin typeface="Arial"/>
              <a:cs typeface="Arial"/>
            </a:rPr>
            <a:t>GASTOS:</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1.- </a:t>
          </a:r>
          <a:r>
            <a:rPr lang="es-ES" sz="1100" b="0" i="0" u="sng" strike="noStrike">
              <a:solidFill>
                <a:srgbClr val="000000"/>
              </a:solidFill>
              <a:latin typeface="Arial"/>
              <a:cs typeface="Arial"/>
            </a:rPr>
            <a:t>Aprovisionamientos</a:t>
          </a:r>
          <a:r>
            <a:rPr lang="es-ES" sz="1100" b="0" i="0" strike="noStrike">
              <a:solidFill>
                <a:srgbClr val="000000"/>
              </a:solidFill>
              <a:latin typeface="Arial"/>
              <a:cs typeface="Arial"/>
            </a:rPr>
            <a:t>: El  mayor importe contabilizado en este epígrafe se debe a que se han ejecutado más acciones promocionales, por la ampliación</a:t>
          </a:r>
          <a:r>
            <a:rPr lang="es-ES" sz="1100" b="0" i="0" strike="noStrike" baseline="0">
              <a:solidFill>
                <a:srgbClr val="000000"/>
              </a:solidFill>
              <a:latin typeface="Arial"/>
              <a:cs typeface="Arial"/>
            </a:rPr>
            <a:t> de 150.000 euros de la aportación dineraria para el desarrollo de la actividad promocional.</a:t>
          </a:r>
          <a:r>
            <a:rPr lang="es-ES" sz="1100" b="0" i="0" strike="noStrike">
              <a:solidFill>
                <a:srgbClr val="000000"/>
              </a:solidFill>
              <a:latin typeface="Arial"/>
              <a:cs typeface="Arial"/>
            </a:rPr>
            <a:t> </a:t>
          </a:r>
        </a:p>
        <a:p>
          <a:pPr algn="l" rtl="1">
            <a:lnSpc>
              <a:spcPts val="1100"/>
            </a:lnSpc>
            <a:defRPr sz="1000"/>
          </a:pPr>
          <a:r>
            <a:rPr lang="es-ES" sz="1100" b="0" i="0" strike="noStrike">
              <a:solidFill>
                <a:srgbClr val="000000"/>
              </a:solidFill>
              <a:latin typeface="Arial"/>
              <a:cs typeface="Arial"/>
            </a:rPr>
            <a:t>2.- </a:t>
          </a:r>
          <a:r>
            <a:rPr lang="es-ES" sz="1100" b="0" i="0" u="sng" strike="noStrike">
              <a:solidFill>
                <a:srgbClr val="000000"/>
              </a:solidFill>
              <a:latin typeface="Arial"/>
              <a:cs typeface="Arial"/>
            </a:rPr>
            <a:t>Gastos de Personal</a:t>
          </a:r>
          <a:r>
            <a:rPr lang="es-ES" sz="1100" b="0" i="0" strike="noStrike">
              <a:solidFill>
                <a:srgbClr val="000000"/>
              </a:solidFill>
              <a:latin typeface="Arial"/>
              <a:cs typeface="Arial"/>
            </a:rPr>
            <a:t>: El gasto</a:t>
          </a:r>
          <a:r>
            <a:rPr lang="es-ES" sz="1100" b="0" i="0" strike="noStrike" baseline="0">
              <a:solidFill>
                <a:srgbClr val="000000"/>
              </a:solidFill>
              <a:latin typeface="Arial"/>
              <a:cs typeface="Arial"/>
            </a:rPr>
            <a:t> de personal es ligeramente inferior al previsto en el PAIF. Dentro de los salarios devengados está la recuperación, desde el 1 de enero de 2019, del 5% del salario base, bolsa de vacaciones y plus de antigüedad, que fue reducido en el ejercicio 2010. Esta posilibidad se contempló en la Ley de Presupuestos Generales de la Comunidad Autónoma de Canarias para 2019. Sin embargo, este incremento salarial se ve compensado con la reducción de salarios y seguridad social de los dos efectivos menos en la empresa y por diversas bajas por IT durante el año, lo que hace que el total de gastos de personal esté por debajo del previsto en el PAIF.  </a:t>
          </a:r>
        </a:p>
        <a:p>
          <a:pPr algn="l" rtl="1">
            <a:lnSpc>
              <a:spcPts val="1100"/>
            </a:lnSpc>
            <a:defRPr sz="1000"/>
          </a:pPr>
          <a:r>
            <a:rPr lang="es-ES" sz="1100" b="0" i="0" strike="noStrike" baseline="0">
              <a:solidFill>
                <a:srgbClr val="000000"/>
              </a:solidFill>
              <a:latin typeface="Arial"/>
              <a:cs typeface="Arial"/>
            </a:rPr>
            <a:t>3.- </a:t>
          </a:r>
          <a:r>
            <a:rPr lang="es-ES" sz="1100" b="0" i="0" u="sng" strike="noStrike" baseline="0">
              <a:solidFill>
                <a:srgbClr val="000000"/>
              </a:solidFill>
              <a:latin typeface="Arial"/>
              <a:cs typeface="Arial"/>
            </a:rPr>
            <a:t>Otros gastos de explotación</a:t>
          </a:r>
          <a:r>
            <a:rPr lang="es-ES" sz="1100" b="0" i="0" u="none" strike="noStrike" baseline="0">
              <a:solidFill>
                <a:srgbClr val="000000"/>
              </a:solidFill>
              <a:latin typeface="Arial"/>
              <a:cs typeface="Arial"/>
            </a:rPr>
            <a:t>: El menor importe registrado se debe al ahorro en diversos costes. </a:t>
          </a:r>
          <a:r>
            <a:rPr lang="es-ES" sz="1100" b="0" i="0" strike="noStrike" baseline="0">
              <a:solidFill>
                <a:srgbClr val="000000"/>
              </a:solidFill>
              <a:latin typeface="Arial"/>
              <a:cs typeface="Arial"/>
            </a:rPr>
            <a:t> </a:t>
          </a:r>
          <a:r>
            <a:rPr lang="es-ES" sz="1100" b="0" i="0" strike="noStrike">
              <a:solidFill>
                <a:srgbClr val="000000"/>
              </a:solidFill>
              <a:latin typeface="Arial"/>
              <a:cs typeface="Arial"/>
            </a:rPr>
            <a:t>  </a:t>
          </a:r>
        </a:p>
        <a:p>
          <a:pPr algn="l" rtl="1">
            <a:lnSpc>
              <a:spcPts val="1000"/>
            </a:lnSpc>
            <a:defRPr sz="1000"/>
          </a:pPr>
          <a:r>
            <a:rPr lang="es-ES" sz="1100" b="0" i="0" strike="noStrike">
              <a:solidFill>
                <a:srgbClr val="000000"/>
              </a:solidFill>
              <a:latin typeface="Arial"/>
              <a:cs typeface="Arial"/>
            </a:rPr>
            <a:t>4.- </a:t>
          </a:r>
          <a:r>
            <a:rPr lang="es-ES" sz="1100" b="0" i="0" u="sng" strike="noStrike">
              <a:solidFill>
                <a:srgbClr val="000000"/>
              </a:solidFill>
              <a:latin typeface="Arial"/>
              <a:cs typeface="Arial"/>
            </a:rPr>
            <a:t>Amortizaciones</a:t>
          </a:r>
          <a:r>
            <a:rPr lang="es-ES" sz="1100" b="0" i="0" u="none" strike="noStrike">
              <a:solidFill>
                <a:srgbClr val="000000"/>
              </a:solidFill>
              <a:latin typeface="Arial"/>
              <a:cs typeface="Arial"/>
            </a:rPr>
            <a:t>:</a:t>
          </a:r>
          <a:r>
            <a:rPr lang="es-ES" sz="1100" b="0" i="0" u="none" strike="noStrike" baseline="0">
              <a:solidFill>
                <a:srgbClr val="000000"/>
              </a:solidFill>
              <a:latin typeface="Arial"/>
              <a:cs typeface="Arial"/>
            </a:rPr>
            <a:t> Este gasto es inferior por la baja del Derecho de Uso del local de Víctor Hugo.</a:t>
          </a:r>
          <a:endParaRPr lang="es-ES" sz="1100" b="0" i="0" strike="noStrike">
            <a:solidFill>
              <a:srgbClr val="000000"/>
            </a:solidFill>
            <a:latin typeface="Arial"/>
            <a:cs typeface="Arial"/>
          </a:endParaRPr>
        </a:p>
        <a:p>
          <a:pPr algn="l" rtl="1">
            <a:lnSpc>
              <a:spcPts val="1000"/>
            </a:lnSpc>
            <a:defRPr sz="1000"/>
          </a:pPr>
          <a:r>
            <a:rPr lang="es-ES" sz="1100" b="0" i="0" strike="noStrike">
              <a:solidFill>
                <a:srgbClr val="000000"/>
              </a:solidFill>
              <a:latin typeface="Arial"/>
              <a:cs typeface="Arial"/>
            </a:rPr>
            <a:t> </a:t>
          </a:r>
        </a:p>
        <a:p>
          <a:pPr algn="l" rtl="1">
            <a:lnSpc>
              <a:spcPts val="1100"/>
            </a:lnSpc>
            <a:defRPr sz="1000"/>
          </a:pPr>
          <a:r>
            <a:rPr lang="es-ES" sz="1100" b="1" i="0" strike="noStrike">
              <a:solidFill>
                <a:srgbClr val="000000"/>
              </a:solidFill>
              <a:latin typeface="Arial"/>
              <a:cs typeface="Arial"/>
            </a:rPr>
            <a:t>INGRESOS:</a:t>
          </a:r>
          <a:endParaRPr lang="es-ES" sz="1100" b="0" i="0" strike="noStrike">
            <a:solidFill>
              <a:srgbClr val="000000"/>
            </a:solidFill>
            <a:latin typeface="Arial"/>
            <a:cs typeface="Arial"/>
          </a:endParaRPr>
        </a:p>
        <a:p>
          <a:pPr algn="l" rtl="1">
            <a:lnSpc>
              <a:spcPts val="1000"/>
            </a:lnSpc>
            <a:defRPr sz="1000"/>
          </a:pPr>
          <a:r>
            <a:rPr lang="es-ES" sz="1100" b="0" i="0" strike="noStrike">
              <a:solidFill>
                <a:srgbClr val="000000"/>
              </a:solidFill>
              <a:latin typeface="Arial"/>
              <a:cs typeface="Arial"/>
            </a:rPr>
            <a:t>1.- </a:t>
          </a:r>
          <a:r>
            <a:rPr lang="es-ES" sz="1100" b="0" i="0" u="sng" strike="noStrike">
              <a:solidFill>
                <a:srgbClr val="000000"/>
              </a:solidFill>
              <a:latin typeface="Arial"/>
              <a:cs typeface="Arial"/>
            </a:rPr>
            <a:t>Prestaciones</a:t>
          </a:r>
          <a:r>
            <a:rPr lang="es-ES" sz="1100" b="0" i="0" u="sng" strike="noStrike" baseline="0">
              <a:solidFill>
                <a:srgbClr val="000000"/>
              </a:solidFill>
              <a:latin typeface="Arial"/>
              <a:cs typeface="Arial"/>
            </a:rPr>
            <a:t> de servicios</a:t>
          </a:r>
          <a:r>
            <a:rPr lang="es-ES" sz="1100" b="0" i="0" u="none" strike="noStrike" baseline="0">
              <a:solidFill>
                <a:srgbClr val="000000"/>
              </a:solidFill>
              <a:latin typeface="Arial"/>
              <a:cs typeface="Arial"/>
            </a:rPr>
            <a:t>: El mayor importe es debido a que el Encargo para la Revisión y ampliación del Sistema de información de los distintos perfiles de turistas fue concedido por un importe superior al previsto en el PAIF.</a:t>
          </a:r>
          <a:endParaRPr lang="es-ES" sz="1100" b="0" i="0" strike="noStrike">
            <a:solidFill>
              <a:srgbClr val="000000"/>
            </a:solidFill>
            <a:latin typeface="Arial"/>
            <a:cs typeface="Arial"/>
          </a:endParaRPr>
        </a:p>
        <a:p>
          <a:pPr algn="l" rtl="1">
            <a:lnSpc>
              <a:spcPts val="1000"/>
            </a:lnSpc>
            <a:defRPr sz="1000"/>
          </a:pPr>
          <a:r>
            <a:rPr lang="es-ES" sz="1100" b="0" i="0" strike="noStrike">
              <a:solidFill>
                <a:srgbClr val="000000"/>
              </a:solidFill>
              <a:latin typeface="Arial"/>
              <a:cs typeface="Arial"/>
            </a:rPr>
            <a:t>2.- </a:t>
          </a:r>
          <a:r>
            <a:rPr lang="es-ES" sz="1100" b="0" i="0" u="sng" strike="noStrike">
              <a:solidFill>
                <a:srgbClr val="000000"/>
              </a:solidFill>
              <a:latin typeface="Arial"/>
              <a:cs typeface="Arial"/>
            </a:rPr>
            <a:t>Ingresos accesorios y otros de gestión corriente</a:t>
          </a:r>
          <a:r>
            <a:rPr lang="es-ES" sz="1100" b="0" i="0" u="none" strike="noStrike">
              <a:solidFill>
                <a:srgbClr val="000000"/>
              </a:solidFill>
              <a:latin typeface="Arial"/>
              <a:cs typeface="Arial"/>
            </a:rPr>
            <a:t>: El</a:t>
          </a:r>
          <a:r>
            <a:rPr lang="es-ES" sz="1100" b="0" i="0" u="none" strike="noStrike" baseline="0">
              <a:solidFill>
                <a:srgbClr val="000000"/>
              </a:solidFill>
              <a:latin typeface="Arial"/>
              <a:cs typeface="Arial"/>
            </a:rPr>
            <a:t> mayor importe de Ingresos accesorios es debido a la facturación realizada a terceros con motivo de algunas Ferias. </a:t>
          </a:r>
          <a:endParaRPr lang="es-ES" sz="1100" b="0" i="0" strike="noStrike">
            <a:solidFill>
              <a:srgbClr val="000000"/>
            </a:solidFill>
            <a:latin typeface="Arial"/>
            <a:cs typeface="Arial"/>
          </a:endParaRPr>
        </a:p>
        <a:p>
          <a:pPr algn="l" rtl="1">
            <a:lnSpc>
              <a:spcPts val="1100"/>
            </a:lnSpc>
            <a:defRPr sz="1000"/>
          </a:pPr>
          <a:r>
            <a:rPr lang="es-ES" sz="1100" b="0" i="0" strike="noStrike">
              <a:solidFill>
                <a:srgbClr val="000000"/>
              </a:solidFill>
              <a:latin typeface="Arial"/>
              <a:cs typeface="Arial"/>
            </a:rPr>
            <a:t>3.- </a:t>
          </a:r>
          <a:r>
            <a:rPr lang="es-ES" sz="1100" b="0" i="0" u="sng" strike="noStrike">
              <a:solidFill>
                <a:srgbClr val="000000"/>
              </a:solidFill>
              <a:latin typeface="Arial"/>
              <a:cs typeface="Arial"/>
            </a:rPr>
            <a:t>Subvenciones</a:t>
          </a:r>
          <a:r>
            <a:rPr lang="es-ES" sz="1100" b="0" i="0" u="sng" strike="noStrike" baseline="0">
              <a:solidFill>
                <a:srgbClr val="000000"/>
              </a:solidFill>
              <a:latin typeface="Arial"/>
              <a:cs typeface="Arial"/>
            </a:rPr>
            <a:t> de explotación incorporadas al resultado del ejercicio</a:t>
          </a:r>
          <a:r>
            <a:rPr lang="es-ES" sz="1100" b="0" i="0" strike="noStrike">
              <a:solidFill>
                <a:srgbClr val="000000"/>
              </a:solidFill>
              <a:latin typeface="Arial"/>
              <a:cs typeface="Arial"/>
            </a:rPr>
            <a:t>: El mayor importe registrado se debe a una ampliación de 150.000 euros de la aportación dineraria para el desarrollo de la actividad promocional. </a:t>
          </a:r>
          <a:r>
            <a:rPr lang="es-ES" sz="1100" b="0" i="0" strike="noStrike" baseline="0">
              <a:solidFill>
                <a:srgbClr val="000000"/>
              </a:solidFill>
              <a:latin typeface="Arial"/>
              <a:cs typeface="Arial"/>
            </a:rPr>
            <a:t>Todas las aportaciones dinerarias se ejecutaron en su totalidad.</a:t>
          </a:r>
        </a:p>
        <a:p>
          <a:pPr algn="l" rtl="1">
            <a:lnSpc>
              <a:spcPts val="1100"/>
            </a:lnSpc>
            <a:defRPr sz="1000"/>
          </a:pPr>
          <a:r>
            <a:rPr lang="es-ES" sz="1100" b="0" i="0" strike="noStrike" baseline="0">
              <a:solidFill>
                <a:srgbClr val="000000"/>
              </a:solidFill>
              <a:latin typeface="Arial"/>
              <a:cs typeface="Arial"/>
            </a:rPr>
            <a:t>4.- </a:t>
          </a:r>
          <a:r>
            <a:rPr lang="es-ES" sz="1100" b="0" i="0" u="sng" strike="noStrike" baseline="0">
              <a:solidFill>
                <a:srgbClr val="000000"/>
              </a:solidFill>
              <a:latin typeface="Arial"/>
              <a:cs typeface="Arial"/>
            </a:rPr>
            <a:t>Imputación de subvenciones de inmovilizado no financiero y otras</a:t>
          </a:r>
          <a:r>
            <a:rPr lang="es-ES" sz="1100" b="0" i="0" u="none" strike="noStrike" baseline="0">
              <a:solidFill>
                <a:srgbClr val="000000"/>
              </a:solidFill>
              <a:latin typeface="Arial"/>
              <a:cs typeface="Arial"/>
            </a:rPr>
            <a:t>: El menor importe registrado es debido a la baja del Derecho de Uso del local de Víctor Hugo.</a:t>
          </a:r>
          <a:endParaRPr lang="es-ES" sz="1100" b="0" i="0" strike="noStrike">
            <a:solidFill>
              <a:srgbClr val="000000"/>
            </a:solidFill>
            <a:latin typeface="Arial"/>
            <a:cs typeface="Arial"/>
          </a:endParaRPr>
        </a:p>
        <a:p>
          <a:pPr algn="l" rtl="1">
            <a:lnSpc>
              <a:spcPts val="1000"/>
            </a:lnSpc>
            <a:defRPr sz="1000"/>
          </a:pPr>
          <a:r>
            <a:rPr lang="es-ES_tradnl" sz="1100">
              <a:latin typeface="Arial" pitchFamily="34" charset="0"/>
              <a:ea typeface="+mn-ea"/>
              <a:cs typeface="Arial" pitchFamily="34" charset="0"/>
            </a:rPr>
            <a:t> </a:t>
          </a:r>
          <a:endParaRPr lang="es-ES" sz="11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4</xdr:row>
      <xdr:rowOff>28576</xdr:rowOff>
    </xdr:from>
    <xdr:to>
      <xdr:col>1</xdr:col>
      <xdr:colOff>752475</xdr:colOff>
      <xdr:row>138</xdr:row>
      <xdr:rowOff>142876</xdr:rowOff>
    </xdr:to>
    <xdr:sp macro="" textlink="">
      <xdr:nvSpPr>
        <xdr:cNvPr id="3073" name="Text Box 1">
          <a:extLst>
            <a:ext uri="{FF2B5EF4-FFF2-40B4-BE49-F238E27FC236}">
              <a16:creationId xmlns:a16="http://schemas.microsoft.com/office/drawing/2014/main" id="{F98459C0-C834-4EA1-8648-B7E42C10579E}"/>
            </a:ext>
          </a:extLst>
        </xdr:cNvPr>
        <xdr:cNvSpPr txBox="1">
          <a:spLocks noChangeArrowheads="1"/>
        </xdr:cNvSpPr>
      </xdr:nvSpPr>
      <xdr:spPr bwMode="auto">
        <a:xfrm>
          <a:off x="180975" y="1190626"/>
          <a:ext cx="5743575" cy="25012650"/>
        </a:xfrm>
        <a:prstGeom prst="rect">
          <a:avLst/>
        </a:prstGeom>
        <a:noFill/>
        <a:ln w="9525">
          <a:noFill/>
          <a:miter lim="800000"/>
          <a:headEnd/>
          <a:tailEnd/>
        </a:ln>
      </xdr:spPr>
      <xdr:txBody>
        <a:bodyPr vertOverflow="clip" wrap="square" lIns="180000" tIns="46800" rIns="90000" bIns="46800" anchor="t" upright="1"/>
        <a:lstStyle/>
        <a:p>
          <a:pPr rtl="0" fontAlgn="base">
            <a:lnSpc>
              <a:spcPts val="900"/>
            </a:lnSpc>
          </a:pPr>
          <a:endParaRPr lang="es-ES" sz="1100" b="0" i="0" baseline="0">
            <a:latin typeface="+mn-lt"/>
            <a:ea typeface="+mn-ea"/>
            <a:cs typeface="+mn-cs"/>
          </a:endParaRPr>
        </a:p>
        <a:p>
          <a:r>
            <a:rPr lang="es-ES_tradnl" sz="1100">
              <a:effectLst/>
              <a:latin typeface="+mn-lt"/>
              <a:ea typeface="+mn-ea"/>
              <a:cs typeface="+mn-cs"/>
            </a:rPr>
            <a:t>La actuación de Promotur Turismo Canarias S.A. en el año 2020 ha venido fuertemente condicionada por la emergencia sanitaria internacional derivada del Covid-19, de tal manera que la implementación del Plan de marketing operativo 2020 resulta imposible a partir de esta situación, generada a raíz, primero, del cierre y puesta en cuarentena del hotel H10 Costa Adeje Palace y, posteriormente, el día 15 de marzo, cuando el gobierno de España declara oficialmente el Estado de Alarma y anuncia la imposición de una cuarentena nacional. En el ámbito europeo y, en concreto, en los principales mercados de origen de las Islas, las medidas de control de la pandemia, de carácter mundial, ahondaron en las dificultades históricas que ha enfrentado la actividad turística este año.</a:t>
          </a:r>
        </a:p>
        <a:p>
          <a:pPr>
            <a:lnSpc>
              <a:spcPts val="1400"/>
            </a:lnSpc>
          </a:pPr>
          <a:endParaRPr lang="es-ES" sz="1200">
            <a:effectLst/>
            <a:latin typeface="+mn-lt"/>
            <a:ea typeface="+mn-ea"/>
            <a:cs typeface="+mn-cs"/>
          </a:endParaRPr>
        </a:p>
        <a:p>
          <a:r>
            <a:rPr lang="es-ES_tradnl" sz="1100">
              <a:effectLst/>
              <a:latin typeface="+mn-lt"/>
              <a:ea typeface="+mn-ea"/>
              <a:cs typeface="+mn-cs"/>
            </a:rPr>
            <a:t>Igualmente, es necesario señalar que la quiebra del turoperador Thomas Cook, acaecida en septiembre de 2019, ya provocó modificaciones en el plan de actuación de Promotur Turismo Canarias S.A. Estas modificaciones se incluyeron ya en el Plan de marketing operativo 2020, estructurado a partir del Plan de Marketing Estrat</a:t>
          </a:r>
          <a:r>
            <a:rPr lang="fr-FR" sz="1100">
              <a:effectLst/>
              <a:latin typeface="+mn-lt"/>
              <a:ea typeface="+mn-ea"/>
              <a:cs typeface="+mn-cs"/>
            </a:rPr>
            <a:t>é</a:t>
          </a:r>
          <a:r>
            <a:rPr lang="es-ES_tradnl" sz="1100">
              <a:effectLst/>
              <a:latin typeface="+mn-lt"/>
              <a:ea typeface="+mn-ea"/>
              <a:cs typeface="+mn-cs"/>
            </a:rPr>
            <a:t>gico 2018-2022 de la marca Islas Canarias, que venía determinado por cuatro retos identificados para todo el periodo 2018-2022: </a:t>
          </a:r>
          <a:endParaRPr lang="es-ES" sz="1200">
            <a:effectLst/>
            <a:latin typeface="+mn-lt"/>
            <a:ea typeface="+mn-ea"/>
            <a:cs typeface="+mn-cs"/>
          </a:endParaRPr>
        </a:p>
        <a:p>
          <a:pPr lvl="0" fontAlgn="base"/>
          <a:r>
            <a:rPr lang="es-ES_tradnl" sz="1100" u="none" strike="noStrike">
              <a:effectLst/>
              <a:latin typeface="+mn-lt"/>
              <a:ea typeface="+mn-ea"/>
              <a:cs typeface="+mn-cs"/>
            </a:rPr>
            <a:t>- Consolidación del liderazgo tur</a:t>
          </a:r>
          <a:r>
            <a:rPr lang="es-ES" sz="1100" u="none" strike="noStrike">
              <a:effectLst/>
              <a:latin typeface="+mn-lt"/>
              <a:ea typeface="+mn-ea"/>
              <a:cs typeface="+mn-cs"/>
            </a:rPr>
            <a:t>í</a:t>
          </a:r>
          <a:r>
            <a:rPr lang="es-ES_tradnl" sz="1100" u="none" strike="noStrike">
              <a:effectLst/>
              <a:latin typeface="+mn-lt"/>
              <a:ea typeface="+mn-ea"/>
              <a:cs typeface="+mn-cs"/>
            </a:rPr>
            <a:t>stico internacional alcanzado</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 Diversificació</a:t>
          </a:r>
          <a:r>
            <a:rPr lang="pt-PT" sz="1100" u="none" strike="noStrike">
              <a:effectLst/>
              <a:latin typeface="+mn-lt"/>
              <a:ea typeface="+mn-ea"/>
              <a:cs typeface="+mn-cs"/>
            </a:rPr>
            <a:t>n de mercados</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 Diversificación de clientes</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 Diferenciación de la oferta a trav</a:t>
          </a:r>
          <a:r>
            <a:rPr lang="fr-FR" sz="1100" u="none" strike="noStrike">
              <a:effectLst/>
              <a:latin typeface="+mn-lt"/>
              <a:ea typeface="+mn-ea"/>
              <a:cs typeface="+mn-cs"/>
            </a:rPr>
            <a:t>é</a:t>
          </a:r>
          <a:r>
            <a:rPr lang="es-ES_tradnl" sz="1100" u="none" strike="noStrike">
              <a:effectLst/>
              <a:latin typeface="+mn-lt"/>
              <a:ea typeface="+mn-ea"/>
              <a:cs typeface="+mn-cs"/>
            </a:rPr>
            <a:t>s de la identidad</a:t>
          </a:r>
          <a:r>
            <a:rPr lang="es-ES" sz="1100" u="none" strike="noStrike">
              <a:effectLst/>
              <a:latin typeface="+mn-lt"/>
              <a:ea typeface="+mn-ea"/>
              <a:cs typeface="+mn-cs"/>
            </a:rPr>
            <a:t> </a:t>
          </a:r>
          <a:endParaRPr lang="es-ES" sz="1200" u="none" strike="noStrike">
            <a:effectLst/>
            <a:latin typeface="+mn-lt"/>
            <a:ea typeface="+mn-ea"/>
            <a:cs typeface="+mn-cs"/>
          </a:endParaRPr>
        </a:p>
        <a:p>
          <a:endParaRPr lang="pt-PT" sz="1100">
            <a:effectLst/>
            <a:latin typeface="+mn-lt"/>
            <a:ea typeface="+mn-ea"/>
            <a:cs typeface="+mn-cs"/>
          </a:endParaRPr>
        </a:p>
        <a:p>
          <a:r>
            <a:rPr lang="pt-PT" sz="1100">
              <a:effectLst/>
              <a:latin typeface="+mn-lt"/>
              <a:ea typeface="+mn-ea"/>
              <a:cs typeface="+mn-cs"/>
            </a:rPr>
            <a:t>A partir de este marco estrat</a:t>
          </a:r>
          <a:r>
            <a:rPr lang="fr-FR" sz="1100">
              <a:effectLst/>
              <a:latin typeface="+mn-lt"/>
              <a:ea typeface="+mn-ea"/>
              <a:cs typeface="+mn-cs"/>
            </a:rPr>
            <a:t>é</a:t>
          </a:r>
          <a:r>
            <a:rPr lang="es-ES_tradnl" sz="1100">
              <a:effectLst/>
              <a:latin typeface="+mn-lt"/>
              <a:ea typeface="+mn-ea"/>
              <a:cs typeface="+mn-cs"/>
            </a:rPr>
            <a:t>gico, y en respuesta actual del mercado tur</a:t>
          </a:r>
          <a:r>
            <a:rPr lang="es-ES" sz="1100">
              <a:effectLst/>
              <a:latin typeface="+mn-lt"/>
              <a:ea typeface="+mn-ea"/>
              <a:cs typeface="+mn-cs"/>
            </a:rPr>
            <a:t>í</a:t>
          </a:r>
          <a:r>
            <a:rPr lang="es-ES_tradnl" sz="1100">
              <a:effectLst/>
              <a:latin typeface="+mn-lt"/>
              <a:ea typeface="+mn-ea"/>
              <a:cs typeface="+mn-cs"/>
            </a:rPr>
            <a:t>stico global y su repercusión en Canarias para 2020, se establecían las siguientes medidas específicas:</a:t>
          </a:r>
        </a:p>
        <a:p>
          <a:pPr>
            <a:lnSpc>
              <a:spcPts val="1400"/>
            </a:lnSpc>
          </a:pPr>
          <a:endParaRPr lang="es-ES" sz="1200">
            <a:effectLst/>
            <a:latin typeface="+mn-lt"/>
            <a:ea typeface="+mn-ea"/>
            <a:cs typeface="+mn-cs"/>
          </a:endParaRPr>
        </a:p>
        <a:p>
          <a:pPr lvl="0" fontAlgn="base"/>
          <a:r>
            <a:rPr lang="es-ES_tradnl" sz="1100" u="none" strike="noStrike">
              <a:effectLst/>
              <a:latin typeface="+mn-lt"/>
              <a:ea typeface="+mn-ea"/>
              <a:cs typeface="+mn-cs"/>
            </a:rPr>
            <a:t>1.-Priorización de las acciones vinculadas al reto `Consolidación del liderazgo tur</a:t>
          </a:r>
          <a:r>
            <a:rPr lang="es-ES" sz="1100" u="none" strike="noStrike">
              <a:effectLst/>
              <a:latin typeface="+mn-lt"/>
              <a:ea typeface="+mn-ea"/>
              <a:cs typeface="+mn-cs"/>
            </a:rPr>
            <a:t>í</a:t>
          </a:r>
          <a:r>
            <a:rPr lang="es-ES_tradnl" sz="1100" u="none" strike="noStrike">
              <a:effectLst/>
              <a:latin typeface="+mn-lt"/>
              <a:ea typeface="+mn-ea"/>
              <a:cs typeface="+mn-cs"/>
            </a:rPr>
            <a:t>stico internacional alcanzado</a:t>
          </a:r>
          <a:r>
            <a:rPr lang="de-DE" sz="1100" u="none" strike="noStrike">
              <a:effectLst/>
              <a:latin typeface="+mn-lt"/>
              <a:ea typeface="+mn-ea"/>
              <a:cs typeface="+mn-cs"/>
            </a:rPr>
            <a:t>´ </a:t>
          </a:r>
          <a:r>
            <a:rPr lang="es-ES_tradnl" sz="1100" u="none" strike="noStrike">
              <a:effectLst/>
              <a:latin typeface="+mn-lt"/>
              <a:ea typeface="+mn-ea"/>
              <a:cs typeface="+mn-cs"/>
            </a:rPr>
            <a:t>y a los objetivos 1 y 8: `Mantenimiento / recuperacio</a:t>
          </a:r>
          <a:r>
            <a:rPr lang="es-ES" sz="1100" u="none" strike="noStrike">
              <a:effectLst/>
              <a:latin typeface="+mn-lt"/>
              <a:ea typeface="+mn-ea"/>
              <a:cs typeface="+mn-cs"/>
            </a:rPr>
            <a:t>́</a:t>
          </a:r>
          <a:r>
            <a:rPr lang="es-ES_tradnl" sz="1100" u="none" strike="noStrike">
              <a:effectLst/>
              <a:latin typeface="+mn-lt"/>
              <a:ea typeface="+mn-ea"/>
              <a:cs typeface="+mn-cs"/>
            </a:rPr>
            <a:t>n cuota de mercado en mercados clave</a:t>
          </a:r>
          <a:r>
            <a:rPr lang="de-DE" sz="1100" u="none" strike="noStrike">
              <a:effectLst/>
              <a:latin typeface="+mn-lt"/>
              <a:ea typeface="+mn-ea"/>
              <a:cs typeface="+mn-cs"/>
            </a:rPr>
            <a:t>´ </a:t>
          </a:r>
          <a:r>
            <a:rPr lang="es-ES" sz="1100" u="none" strike="noStrike">
              <a:effectLst/>
              <a:latin typeface="+mn-lt"/>
              <a:ea typeface="+mn-ea"/>
              <a:cs typeface="+mn-cs"/>
            </a:rPr>
            <a:t>y `Renovació</a:t>
          </a:r>
          <a:r>
            <a:rPr lang="es-ES_tradnl" sz="1100" u="none" strike="noStrike">
              <a:effectLst/>
              <a:latin typeface="+mn-lt"/>
              <a:ea typeface="+mn-ea"/>
              <a:cs typeface="+mn-cs"/>
            </a:rPr>
            <a:t>n de la imagen de Canarias como conjunto de destinos turi</a:t>
          </a:r>
          <a:r>
            <a:rPr lang="es-ES" sz="1100" u="none" strike="noStrike">
              <a:effectLst/>
              <a:latin typeface="+mn-lt"/>
              <a:ea typeface="+mn-ea"/>
              <a:cs typeface="+mn-cs"/>
            </a:rPr>
            <a:t>́</a:t>
          </a:r>
          <a:r>
            <a:rPr lang="es-ES_tradnl" sz="1100" u="none" strike="noStrike">
              <a:effectLst/>
              <a:latin typeface="+mn-lt"/>
              <a:ea typeface="+mn-ea"/>
              <a:cs typeface="+mn-cs"/>
            </a:rPr>
            <a:t>sticos en sus mercados clave</a:t>
          </a:r>
          <a:r>
            <a:rPr lang="de-DE" sz="1100" u="none" strike="noStrike">
              <a:effectLst/>
              <a:latin typeface="+mn-lt"/>
              <a:ea typeface="+mn-ea"/>
              <a:cs typeface="+mn-cs"/>
            </a:rPr>
            <a:t>´ </a:t>
          </a:r>
          <a:r>
            <a:rPr lang="es-ES_tradnl" sz="1100" u="none" strike="noStrike">
              <a:effectLst/>
              <a:latin typeface="+mn-lt"/>
              <a:ea typeface="+mn-ea"/>
              <a:cs typeface="+mn-cs"/>
            </a:rPr>
            <a:t>sin renunciar a actuaciones vinculadas al resto de retos y objetivos. </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2.-Focalización de la inversión promocional y, en su caso, de mejora de la conectividad en los pa</a:t>
          </a:r>
          <a:r>
            <a:rPr lang="es-ES" sz="1100" u="none" strike="noStrike">
              <a:effectLst/>
              <a:latin typeface="+mn-lt"/>
              <a:ea typeface="+mn-ea"/>
              <a:cs typeface="+mn-cs"/>
            </a:rPr>
            <a:t>í</a:t>
          </a:r>
          <a:r>
            <a:rPr lang="es-ES_tradnl" sz="1100" u="none" strike="noStrike">
              <a:effectLst/>
              <a:latin typeface="+mn-lt"/>
              <a:ea typeface="+mn-ea"/>
              <a:cs typeface="+mn-cs"/>
            </a:rPr>
            <a:t>ses clave para el turismo de las Islas Canarias y, en concreto en aquellos que mejores previsiones de comportamiento mantienen en cuanto a consumo tur</a:t>
          </a:r>
          <a:r>
            <a:rPr lang="es-ES" sz="1100" u="none" strike="noStrike">
              <a:effectLst/>
              <a:latin typeface="+mn-lt"/>
              <a:ea typeface="+mn-ea"/>
              <a:cs typeface="+mn-cs"/>
            </a:rPr>
            <a:t>í</a:t>
          </a:r>
          <a:r>
            <a:rPr lang="es-ES_tradnl" sz="1100" u="none" strike="noStrike">
              <a:effectLst/>
              <a:latin typeface="+mn-lt"/>
              <a:ea typeface="+mn-ea"/>
              <a:cs typeface="+mn-cs"/>
            </a:rPr>
            <a:t>stico, sin desatender oportunidades de otros mercados, sobre todo en el </a:t>
          </a:r>
          <a:r>
            <a:rPr lang="es-ES" sz="1100" u="none" strike="noStrike">
              <a:effectLst/>
              <a:latin typeface="+mn-lt"/>
              <a:ea typeface="+mn-ea"/>
              <a:cs typeface="+mn-cs"/>
            </a:rPr>
            <a:t>á</a:t>
          </a:r>
          <a:r>
            <a:rPr lang="es-ES_tradnl" sz="1100" u="none" strike="noStrike">
              <a:effectLst/>
              <a:latin typeface="+mn-lt"/>
              <a:ea typeface="+mn-ea"/>
              <a:cs typeface="+mn-cs"/>
            </a:rPr>
            <a:t>mbito de la conectividad a trav</a:t>
          </a:r>
          <a:r>
            <a:rPr lang="fr-FR" sz="1100" u="none" strike="noStrike">
              <a:effectLst/>
              <a:latin typeface="+mn-lt"/>
              <a:ea typeface="+mn-ea"/>
              <a:cs typeface="+mn-cs"/>
            </a:rPr>
            <a:t>é</a:t>
          </a:r>
          <a:r>
            <a:rPr lang="es-ES_tradnl" sz="1100" u="none" strike="noStrike">
              <a:effectLst/>
              <a:latin typeface="+mn-lt"/>
              <a:ea typeface="+mn-ea"/>
              <a:cs typeface="+mn-cs"/>
            </a:rPr>
            <a:t>s del Fondo para Desarrollo de Vuelos para incentivar nuevas rutas.</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3.-Incremento de la inversión en proyectos de inteligencia tur</a:t>
          </a:r>
          <a:r>
            <a:rPr lang="es-ES" sz="1100" u="none" strike="noStrike">
              <a:effectLst/>
              <a:latin typeface="+mn-lt"/>
              <a:ea typeface="+mn-ea"/>
              <a:cs typeface="+mn-cs"/>
            </a:rPr>
            <a:t>í</a:t>
          </a:r>
          <a:r>
            <a:rPr lang="es-ES_tradnl" sz="1100" u="none" strike="noStrike">
              <a:effectLst/>
              <a:latin typeface="+mn-lt"/>
              <a:ea typeface="+mn-ea"/>
              <a:cs typeface="+mn-cs"/>
            </a:rPr>
            <a:t>stica para actualizar el conocimiento del mercado tur</a:t>
          </a:r>
          <a:r>
            <a:rPr lang="es-ES" sz="1100" u="none" strike="noStrike">
              <a:effectLst/>
              <a:latin typeface="+mn-lt"/>
              <a:ea typeface="+mn-ea"/>
              <a:cs typeface="+mn-cs"/>
            </a:rPr>
            <a:t>í</a:t>
          </a:r>
          <a:r>
            <a:rPr lang="es-ES_tradnl" sz="1100" u="none" strike="noStrike">
              <a:effectLst/>
              <a:latin typeface="+mn-lt"/>
              <a:ea typeface="+mn-ea"/>
              <a:cs typeface="+mn-cs"/>
            </a:rPr>
            <a:t>stico que nos permita anticipar tendencias y una mejor toma de decisiones respecto a la mejor estrategia a seguir en el actual contexto. </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4.-Vinculació</a:t>
          </a:r>
          <a:r>
            <a:rPr lang="es-ES" sz="1100" u="none" strike="noStrike">
              <a:effectLst/>
              <a:latin typeface="+mn-lt"/>
              <a:ea typeface="+mn-ea"/>
              <a:cs typeface="+mn-cs"/>
            </a:rPr>
            <a:t>n má</a:t>
          </a:r>
          <a:r>
            <a:rPr lang="es-ES_tradnl" sz="1100" u="none" strike="noStrike">
              <a:effectLst/>
              <a:latin typeface="+mn-lt"/>
              <a:ea typeface="+mn-ea"/>
              <a:cs typeface="+mn-cs"/>
            </a:rPr>
            <a:t>s directa de la inversión promocional a las fases de decisión final del cliente potencial (incrementando las acciones de comunicación push en las etapas de inspiración y compra) con el objetivo de perseguir resultados a m</a:t>
          </a:r>
          <a:r>
            <a:rPr lang="es-ES" sz="1100" u="none" strike="noStrike">
              <a:effectLst/>
              <a:latin typeface="+mn-lt"/>
              <a:ea typeface="+mn-ea"/>
              <a:cs typeface="+mn-cs"/>
            </a:rPr>
            <a:t>á</a:t>
          </a:r>
          <a:r>
            <a:rPr lang="es-ES_tradnl" sz="1100" u="none" strike="noStrike">
              <a:effectLst/>
              <a:latin typeface="+mn-lt"/>
              <a:ea typeface="+mn-ea"/>
              <a:cs typeface="+mn-cs"/>
            </a:rPr>
            <a:t>s corto plazo frente a las acciones de branding y comunicació</a:t>
          </a:r>
          <a:r>
            <a:rPr lang="es-ES" sz="1100" u="none" strike="noStrike">
              <a:effectLst/>
              <a:latin typeface="+mn-lt"/>
              <a:ea typeface="+mn-ea"/>
              <a:cs typeface="+mn-cs"/>
            </a:rPr>
            <a:t>n pull, má</a:t>
          </a:r>
          <a:r>
            <a:rPr lang="es-ES_tradnl" sz="1100" u="none" strike="noStrike">
              <a:effectLst/>
              <a:latin typeface="+mn-lt"/>
              <a:ea typeface="+mn-ea"/>
              <a:cs typeface="+mn-cs"/>
            </a:rPr>
            <a:t>s orientadas al medio plazo.  </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5.-Incremento de la presencia de los contenidos medioambientales en la promoció</a:t>
          </a:r>
          <a:r>
            <a:rPr lang="es-ES" sz="1100" u="none" strike="noStrike">
              <a:effectLst/>
              <a:latin typeface="+mn-lt"/>
              <a:ea typeface="+mn-ea"/>
              <a:cs typeface="+mn-cs"/>
            </a:rPr>
            <a:t>n turí</a:t>
          </a:r>
          <a:r>
            <a:rPr lang="es-ES_tradnl" sz="1100" u="none" strike="noStrike">
              <a:effectLst/>
              <a:latin typeface="+mn-lt"/>
              <a:ea typeface="+mn-ea"/>
              <a:cs typeface="+mn-cs"/>
            </a:rPr>
            <a:t>stica como un factor de importancia creciente en la toma de decisiones del turista orientado a minimizar las barreras que el compromiso medioambiental construye en torno al concepto de vacaciones en un destino maduro y alejado. </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6.-Sostenimiento de la confianza en la oferta tur</a:t>
          </a:r>
          <a:r>
            <a:rPr lang="es-ES" sz="1100" u="none" strike="noStrike">
              <a:effectLst/>
              <a:latin typeface="+mn-lt"/>
              <a:ea typeface="+mn-ea"/>
              <a:cs typeface="+mn-cs"/>
            </a:rPr>
            <a:t>í</a:t>
          </a:r>
          <a:r>
            <a:rPr lang="es-ES_tradnl" sz="1100" u="none" strike="noStrike">
              <a:effectLst/>
              <a:latin typeface="+mn-lt"/>
              <a:ea typeface="+mn-ea"/>
              <a:cs typeface="+mn-cs"/>
            </a:rPr>
            <a:t>stica canaria y su competitividad promoviendo la innovación y la difusión del conocimiento tur</a:t>
          </a:r>
          <a:r>
            <a:rPr lang="es-ES" sz="1100" u="none" strike="noStrike">
              <a:effectLst/>
              <a:latin typeface="+mn-lt"/>
              <a:ea typeface="+mn-ea"/>
              <a:cs typeface="+mn-cs"/>
            </a:rPr>
            <a:t>í</a:t>
          </a:r>
          <a:r>
            <a:rPr lang="es-ES_tradnl" sz="1100" u="none" strike="noStrike">
              <a:effectLst/>
              <a:latin typeface="+mn-lt"/>
              <a:ea typeface="+mn-ea"/>
              <a:cs typeface="+mn-cs"/>
            </a:rPr>
            <a:t>stico como herramientas b</a:t>
          </a:r>
          <a:r>
            <a:rPr lang="es-ES" sz="1100" u="none" strike="noStrike">
              <a:effectLst/>
              <a:latin typeface="+mn-lt"/>
              <a:ea typeface="+mn-ea"/>
              <a:cs typeface="+mn-cs"/>
            </a:rPr>
            <a:t>á</a:t>
          </a:r>
          <a:r>
            <a:rPr lang="es-ES_tradnl" sz="1100" u="none" strike="noStrike">
              <a:effectLst/>
              <a:latin typeface="+mn-lt"/>
              <a:ea typeface="+mn-ea"/>
              <a:cs typeface="+mn-cs"/>
            </a:rPr>
            <a:t>sicas para la sostenibilidad en el tiempo de nuestro modelo tur</a:t>
          </a:r>
          <a:r>
            <a:rPr lang="es-ES" sz="1100" u="none" strike="noStrike">
              <a:effectLst/>
              <a:latin typeface="+mn-lt"/>
              <a:ea typeface="+mn-ea"/>
              <a:cs typeface="+mn-cs"/>
            </a:rPr>
            <a:t>í</a:t>
          </a:r>
          <a:r>
            <a:rPr lang="es-ES_tradnl" sz="1100" u="none" strike="noStrike">
              <a:effectLst/>
              <a:latin typeface="+mn-lt"/>
              <a:ea typeface="+mn-ea"/>
              <a:cs typeface="+mn-cs"/>
            </a:rPr>
            <a:t>stico y su competitividad. </a:t>
          </a:r>
          <a:endParaRPr lang="es-ES" sz="1200" u="none" strike="noStrike">
            <a:effectLst/>
            <a:latin typeface="+mn-lt"/>
            <a:ea typeface="+mn-ea"/>
            <a:cs typeface="+mn-cs"/>
          </a:endParaRPr>
        </a:p>
        <a:p>
          <a:r>
            <a:rPr lang="es-ES" sz="1100">
              <a:effectLst/>
              <a:latin typeface="+mn-lt"/>
              <a:ea typeface="+mn-ea"/>
              <a:cs typeface="+mn-cs"/>
            </a:rPr>
            <a:t> </a:t>
          </a:r>
          <a:endParaRPr lang="es-ES" sz="1200">
            <a:effectLst/>
            <a:latin typeface="+mn-lt"/>
            <a:ea typeface="+mn-ea"/>
            <a:cs typeface="+mn-cs"/>
          </a:endParaRPr>
        </a:p>
        <a:p>
          <a:pPr>
            <a:lnSpc>
              <a:spcPts val="1200"/>
            </a:lnSpc>
          </a:pPr>
          <a:r>
            <a:rPr lang="es-ES_tradnl" sz="1100">
              <a:effectLst/>
              <a:latin typeface="+mn-lt"/>
              <a:ea typeface="+mn-ea"/>
              <a:cs typeface="+mn-cs"/>
            </a:rPr>
            <a:t>Sin embargo, el contexto de `cero turístico´ provocado desde el primer trimestre del año modificó  radicalmente las prioridades, exigiendo un giro de 180º al plan de actuación previsto. La incertidumbre generada por la pandemia en cuanto,  al objetivo de la reactivación de la actividad turística en su conjunto, incrementó en alto grado la flexibilidad y adecuación al contexto de las actuaciones desarrolladas desde Promotur Turismo de Canarias desde entonces. </a:t>
          </a:r>
          <a:endParaRPr lang="es-ES" sz="1200">
            <a:effectLst/>
            <a:latin typeface="+mn-lt"/>
            <a:ea typeface="+mn-ea"/>
            <a:cs typeface="+mn-cs"/>
          </a:endParaRPr>
        </a:p>
        <a:p>
          <a:endParaRPr lang="es-ES_tradnl" sz="1100">
            <a:effectLst/>
            <a:latin typeface="+mn-lt"/>
            <a:ea typeface="+mn-ea"/>
            <a:cs typeface="+mn-cs"/>
          </a:endParaRPr>
        </a:p>
        <a:p>
          <a:r>
            <a:rPr lang="es-ES_tradnl" sz="1100">
              <a:effectLst/>
              <a:latin typeface="+mn-lt"/>
              <a:ea typeface="+mn-ea"/>
              <a:cs typeface="+mn-cs"/>
            </a:rPr>
            <a:t>Desde esta justificada perspectiva, derivada de la excepcionalidad de la situación, las principales actuaciones desarrolladas en 2020 han sido: </a:t>
          </a:r>
          <a:endParaRPr lang="es-ES" sz="1200">
            <a:effectLst/>
            <a:latin typeface="+mn-lt"/>
            <a:ea typeface="+mn-ea"/>
            <a:cs typeface="+mn-cs"/>
          </a:endParaRPr>
        </a:p>
        <a:p>
          <a:pPr>
            <a:lnSpc>
              <a:spcPts val="1200"/>
            </a:lnSpc>
          </a:pPr>
          <a:r>
            <a:rPr lang="es-ES" sz="1100">
              <a:effectLst/>
              <a:latin typeface="+mn-lt"/>
              <a:ea typeface="+mn-ea"/>
              <a:cs typeface="+mn-cs"/>
            </a:rPr>
            <a:t> </a:t>
          </a:r>
          <a:endParaRPr lang="es-ES" sz="1200">
            <a:effectLst/>
            <a:latin typeface="+mn-lt"/>
            <a:ea typeface="+mn-ea"/>
            <a:cs typeface="+mn-cs"/>
          </a:endParaRPr>
        </a:p>
        <a:p>
          <a:pPr lvl="0" fontAlgn="base">
            <a:lnSpc>
              <a:spcPts val="1200"/>
            </a:lnSpc>
          </a:pPr>
          <a:r>
            <a:rPr lang="es-ES_tradnl" sz="1100" b="1" u="none" strike="noStrike">
              <a:effectLst/>
              <a:latin typeface="+mn-lt"/>
              <a:ea typeface="+mn-ea"/>
              <a:cs typeface="+mn-cs"/>
            </a:rPr>
            <a:t>1.</a:t>
          </a:r>
          <a:r>
            <a:rPr lang="es-ES_tradnl" sz="1100" b="1" u="none" strike="noStrike" baseline="0">
              <a:effectLst/>
              <a:latin typeface="+mn-lt"/>
              <a:ea typeface="+mn-ea"/>
              <a:cs typeface="+mn-cs"/>
            </a:rPr>
            <a:t> </a:t>
          </a:r>
          <a:r>
            <a:rPr lang="es-ES_tradnl" sz="1100" b="1" u="none" strike="noStrike">
              <a:effectLst/>
              <a:latin typeface="+mn-lt"/>
              <a:ea typeface="+mn-ea"/>
              <a:cs typeface="+mn-cs"/>
            </a:rPr>
            <a:t>Puesta en marcha del proyecto Canarias Fortaleza </a:t>
          </a:r>
          <a:endParaRPr lang="es-ES" sz="1200" u="none" strike="noStrike">
            <a:effectLst/>
            <a:latin typeface="+mn-lt"/>
            <a:ea typeface="+mn-ea"/>
            <a:cs typeface="+mn-cs"/>
          </a:endParaRPr>
        </a:p>
        <a:p>
          <a:r>
            <a:rPr lang="es-ES_tradnl" sz="1100">
              <a:effectLst/>
              <a:latin typeface="+mn-lt"/>
              <a:ea typeface="+mn-ea"/>
              <a:cs typeface="+mn-cs"/>
            </a:rPr>
            <a:t>A través de la puesta en marcha del proyecto Canarias Fortaleza se</a:t>
          </a:r>
          <a:r>
            <a:rPr lang="es-ES" sz="1100">
              <a:effectLst/>
              <a:latin typeface="+mn-lt"/>
              <a:ea typeface="+mn-ea"/>
              <a:cs typeface="+mn-cs"/>
            </a:rPr>
            <a:t> ha</a:t>
          </a:r>
          <a:r>
            <a:rPr lang="es-ES_tradnl" sz="1100">
              <a:effectLst/>
              <a:latin typeface="+mn-lt"/>
              <a:ea typeface="+mn-ea"/>
              <a:cs typeface="+mn-cs"/>
            </a:rPr>
            <a:t>n posibilitado distintas iniciativas como la puesta en marcha del Laboratorio Global de Seguridad Tur</a:t>
          </a:r>
          <a:r>
            <a:rPr lang="es-ES" sz="1100">
              <a:effectLst/>
              <a:latin typeface="+mn-lt"/>
              <a:ea typeface="+mn-ea"/>
              <a:cs typeface="+mn-cs"/>
            </a:rPr>
            <a:t>í</a:t>
          </a:r>
          <a:r>
            <a:rPr lang="es-ES_tradnl" sz="1100">
              <a:effectLst/>
              <a:latin typeface="+mn-lt"/>
              <a:ea typeface="+mn-ea"/>
              <a:cs typeface="+mn-cs"/>
            </a:rPr>
            <a:t>stica, el viaje “Destino Seguro” de la Organización Mundial del Turismo y la puesta en marcha de m</a:t>
          </a:r>
          <a:r>
            <a:rPr lang="es-ES" sz="1100">
              <a:effectLst/>
              <a:latin typeface="+mn-lt"/>
              <a:ea typeface="+mn-ea"/>
              <a:cs typeface="+mn-cs"/>
            </a:rPr>
            <a:t>ú</a:t>
          </a:r>
          <a:r>
            <a:rPr lang="fr-FR" sz="1100">
              <a:effectLst/>
              <a:latin typeface="+mn-lt"/>
              <a:ea typeface="+mn-ea"/>
              <a:cs typeface="+mn-cs"/>
            </a:rPr>
            <a:t>ltiples </a:t>
          </a:r>
          <a:r>
            <a:rPr lang="es-ES_tradnl" sz="1100">
              <a:effectLst/>
              <a:latin typeface="+mn-lt"/>
              <a:ea typeface="+mn-ea"/>
              <a:cs typeface="+mn-cs"/>
            </a:rPr>
            <a:t>acciones en el </a:t>
          </a:r>
          <a:r>
            <a:rPr lang="es-ES" sz="1100">
              <a:effectLst/>
              <a:latin typeface="+mn-lt"/>
              <a:ea typeface="+mn-ea"/>
              <a:cs typeface="+mn-cs"/>
            </a:rPr>
            <a:t>á</a:t>
          </a:r>
          <a:r>
            <a:rPr lang="es-ES_tradnl" sz="1100">
              <a:effectLst/>
              <a:latin typeface="+mn-lt"/>
              <a:ea typeface="+mn-ea"/>
              <a:cs typeface="+mn-cs"/>
            </a:rPr>
            <a:t>mbito de los medios de comunicación internacionales y las redes sociales para proyectar en los distintos mercados de origen nuestros esfuerzos y nuestro compromiso con la seguridad sanitaria con el doble objetivo de promover el establecimiento de protocolos de seguridad sanitaria en el destino y transmitir una imagen responsable, asociada a m</a:t>
          </a:r>
          <a:r>
            <a:rPr lang="es-ES" sz="1100">
              <a:effectLst/>
              <a:latin typeface="+mn-lt"/>
              <a:ea typeface="+mn-ea"/>
              <a:cs typeface="+mn-cs"/>
            </a:rPr>
            <a:t>ú</a:t>
          </a:r>
          <a:r>
            <a:rPr lang="pt-PT" sz="1100">
              <a:effectLst/>
              <a:latin typeface="+mn-lt"/>
              <a:ea typeface="+mn-ea"/>
              <a:cs typeface="+mn-cs"/>
            </a:rPr>
            <a:t>ltiples atributos positivos como destino tur</a:t>
          </a:r>
          <a:r>
            <a:rPr lang="es-ES" sz="1100">
              <a:effectLst/>
              <a:latin typeface="+mn-lt"/>
              <a:ea typeface="+mn-ea"/>
              <a:cs typeface="+mn-cs"/>
            </a:rPr>
            <a:t>í</a:t>
          </a:r>
          <a:r>
            <a:rPr lang="pt-PT" sz="1100">
              <a:effectLst/>
              <a:latin typeface="+mn-lt"/>
              <a:ea typeface="+mn-ea"/>
              <a:cs typeface="+mn-cs"/>
            </a:rPr>
            <a:t>stico seguro para Europa. </a:t>
          </a:r>
          <a:endParaRPr lang="es-ES" sz="1200">
            <a:effectLst/>
            <a:latin typeface="+mn-lt"/>
            <a:ea typeface="+mn-ea"/>
            <a:cs typeface="+mn-cs"/>
          </a:endParaRPr>
        </a:p>
        <a:p>
          <a:pPr>
            <a:lnSpc>
              <a:spcPts val="1200"/>
            </a:lnSpc>
          </a:pPr>
          <a:r>
            <a:rPr lang="es-ES" sz="1100">
              <a:effectLst/>
              <a:latin typeface="+mn-lt"/>
              <a:ea typeface="+mn-ea"/>
              <a:cs typeface="+mn-cs"/>
            </a:rPr>
            <a:t> </a:t>
          </a:r>
          <a:endParaRPr lang="es-ES" sz="1200">
            <a:effectLst/>
            <a:latin typeface="+mn-lt"/>
            <a:ea typeface="+mn-ea"/>
            <a:cs typeface="+mn-cs"/>
          </a:endParaRPr>
        </a:p>
        <a:p>
          <a:pPr>
            <a:lnSpc>
              <a:spcPts val="1200"/>
            </a:lnSpc>
          </a:pPr>
          <a:r>
            <a:rPr lang="es-ES_tradnl" sz="1100" b="1">
              <a:effectLst/>
              <a:latin typeface="+mn-lt"/>
              <a:ea typeface="+mn-ea"/>
              <a:cs typeface="+mn-cs"/>
            </a:rPr>
            <a:t>2. Continuidad condicionada de los programas de actuación </a:t>
          </a:r>
          <a:endParaRPr lang="es-ES" sz="1200">
            <a:effectLst/>
            <a:latin typeface="+mn-lt"/>
            <a:ea typeface="+mn-ea"/>
            <a:cs typeface="+mn-cs"/>
          </a:endParaRPr>
        </a:p>
        <a:p>
          <a:pPr>
            <a:lnSpc>
              <a:spcPts val="1200"/>
            </a:lnSpc>
          </a:pPr>
          <a:r>
            <a:rPr lang="es-ES" sz="1100" b="1">
              <a:effectLst/>
              <a:latin typeface="+mn-lt"/>
              <a:ea typeface="+mn-ea"/>
              <a:cs typeface="+mn-cs"/>
            </a:rPr>
            <a:t> </a:t>
          </a:r>
          <a:endParaRPr lang="es-ES" sz="1200">
            <a:effectLst/>
            <a:latin typeface="+mn-lt"/>
            <a:ea typeface="+mn-ea"/>
            <a:cs typeface="+mn-cs"/>
          </a:endParaRPr>
        </a:p>
        <a:p>
          <a:pPr>
            <a:lnSpc>
              <a:spcPts val="1200"/>
            </a:lnSpc>
          </a:pPr>
          <a:r>
            <a:rPr lang="es-ES_tradnl" sz="1100" b="1">
              <a:effectLst/>
              <a:latin typeface="+mn-lt"/>
              <a:ea typeface="+mn-ea"/>
              <a:cs typeface="+mn-cs"/>
            </a:rPr>
            <a:t>2.1 Programa de planificación estratégica e inteligencia turística</a:t>
          </a:r>
          <a:endParaRPr lang="es-ES" sz="1200">
            <a:effectLst/>
            <a:latin typeface="+mn-lt"/>
            <a:ea typeface="+mn-ea"/>
            <a:cs typeface="+mn-cs"/>
          </a:endParaRPr>
        </a:p>
        <a:p>
          <a:pPr>
            <a:lnSpc>
              <a:spcPts val="1200"/>
            </a:lnSpc>
          </a:pPr>
          <a:r>
            <a:rPr lang="es-ES_tradnl" sz="1100">
              <a:effectLst/>
              <a:latin typeface="+mn-lt"/>
              <a:ea typeface="+mn-ea"/>
              <a:cs typeface="+mn-cs"/>
            </a:rPr>
            <a:t>El Programa de Planificación e Inteligencia Tur</a:t>
          </a:r>
          <a:r>
            <a:rPr lang="es-ES" sz="1100">
              <a:effectLst/>
              <a:latin typeface="+mn-lt"/>
              <a:ea typeface="+mn-ea"/>
              <a:cs typeface="+mn-cs"/>
            </a:rPr>
            <a:t>í</a:t>
          </a:r>
          <a:r>
            <a:rPr lang="it-IT" sz="1100">
              <a:effectLst/>
              <a:latin typeface="+mn-lt"/>
              <a:ea typeface="+mn-ea"/>
              <a:cs typeface="+mn-cs"/>
            </a:rPr>
            <a:t>stica contempla</a:t>
          </a:r>
          <a:r>
            <a:rPr lang="es-ES_tradnl" sz="1100">
              <a:effectLst/>
              <a:latin typeface="+mn-lt"/>
              <a:ea typeface="+mn-ea"/>
              <a:cs typeface="+mn-cs"/>
            </a:rPr>
            <a:t>ba el desarrollo de actuaciones dirigidas a integrar el conocimiento actualizado del cliente, de sus motivaciones, necesidades y expectativas, como base para la correcta toma de decisiones, no solo en lo referido estrictamente a la promoción, sino en todo el </a:t>
          </a:r>
          <a:r>
            <a:rPr lang="es-ES" sz="1100">
              <a:effectLst/>
              <a:latin typeface="+mn-lt"/>
              <a:ea typeface="+mn-ea"/>
              <a:cs typeface="+mn-cs"/>
            </a:rPr>
            <a:t>á</a:t>
          </a:r>
          <a:r>
            <a:rPr lang="it-IT" sz="1100">
              <a:effectLst/>
              <a:latin typeface="+mn-lt"/>
              <a:ea typeface="+mn-ea"/>
              <a:cs typeface="+mn-cs"/>
            </a:rPr>
            <a:t>mbito tur</a:t>
          </a:r>
          <a:r>
            <a:rPr lang="es-ES" sz="1100">
              <a:effectLst/>
              <a:latin typeface="+mn-lt"/>
              <a:ea typeface="+mn-ea"/>
              <a:cs typeface="+mn-cs"/>
            </a:rPr>
            <a:t>í</a:t>
          </a:r>
          <a:r>
            <a:rPr lang="it-IT" sz="1100">
              <a:effectLst/>
              <a:latin typeface="+mn-lt"/>
              <a:ea typeface="+mn-ea"/>
              <a:cs typeface="+mn-cs"/>
            </a:rPr>
            <a:t>stico. Asimismo, se contempla</a:t>
          </a:r>
          <a:r>
            <a:rPr lang="es-ES_tradnl" sz="1100">
              <a:effectLst/>
              <a:latin typeface="+mn-lt"/>
              <a:ea typeface="+mn-ea"/>
              <a:cs typeface="+mn-cs"/>
            </a:rPr>
            <a:t>ba mejorar el acceso, an</a:t>
          </a:r>
          <a:r>
            <a:rPr lang="es-ES" sz="1100">
              <a:effectLst/>
              <a:latin typeface="+mn-lt"/>
              <a:ea typeface="+mn-ea"/>
              <a:cs typeface="+mn-cs"/>
            </a:rPr>
            <a:t>á</a:t>
          </a:r>
          <a:r>
            <a:rPr lang="es-ES_tradnl" sz="1100">
              <a:effectLst/>
              <a:latin typeface="+mn-lt"/>
              <a:ea typeface="+mn-ea"/>
              <a:cs typeface="+mn-cs"/>
            </a:rPr>
            <a:t>lisis y gestión de datos referido a la industria tur</a:t>
          </a:r>
          <a:r>
            <a:rPr lang="es-ES" sz="1100">
              <a:effectLst/>
              <a:latin typeface="+mn-lt"/>
              <a:ea typeface="+mn-ea"/>
              <a:cs typeface="+mn-cs"/>
            </a:rPr>
            <a:t>í</a:t>
          </a:r>
          <a:r>
            <a:rPr lang="es-ES_tradnl" sz="1100">
              <a:effectLst/>
              <a:latin typeface="+mn-lt"/>
              <a:ea typeface="+mn-ea"/>
              <a:cs typeface="+mn-cs"/>
            </a:rPr>
            <a:t>stica en su conjunto (demanda, oferta, tendencias, etc.), incluida la realización de estudios y an</a:t>
          </a:r>
          <a:r>
            <a:rPr lang="es-ES" sz="1100">
              <a:effectLst/>
              <a:latin typeface="+mn-lt"/>
              <a:ea typeface="+mn-ea"/>
              <a:cs typeface="+mn-cs"/>
            </a:rPr>
            <a:t>á</a:t>
          </a:r>
          <a:r>
            <a:rPr lang="es-ES_tradnl" sz="1100">
              <a:effectLst/>
              <a:latin typeface="+mn-lt"/>
              <a:ea typeface="+mn-ea"/>
              <a:cs typeface="+mn-cs"/>
            </a:rPr>
            <a:t>lisis </a:t>
          </a:r>
          <a:r>
            <a:rPr lang="nl-NL" sz="1100" i="1">
              <a:effectLst/>
              <a:latin typeface="+mn-lt"/>
              <a:ea typeface="+mn-ea"/>
              <a:cs typeface="+mn-cs"/>
            </a:rPr>
            <a:t>adhoc</a:t>
          </a:r>
          <a:r>
            <a:rPr lang="es-ES" sz="1100">
              <a:effectLst/>
              <a:latin typeface="+mn-lt"/>
              <a:ea typeface="+mn-ea"/>
              <a:cs typeface="+mn-cs"/>
            </a:rPr>
            <a:t>. </a:t>
          </a:r>
          <a:endParaRPr lang="es-ES" sz="1200">
            <a:effectLst/>
            <a:latin typeface="+mn-lt"/>
            <a:ea typeface="+mn-ea"/>
            <a:cs typeface="+mn-cs"/>
          </a:endParaRPr>
        </a:p>
        <a:p>
          <a:pPr>
            <a:lnSpc>
              <a:spcPts val="1200"/>
            </a:lnSpc>
          </a:pPr>
          <a:endParaRPr lang="es-ES_tradnl" sz="1100">
            <a:effectLst/>
            <a:latin typeface="+mn-lt"/>
            <a:ea typeface="+mn-ea"/>
            <a:cs typeface="+mn-cs"/>
          </a:endParaRPr>
        </a:p>
        <a:p>
          <a:pPr>
            <a:lnSpc>
              <a:spcPts val="1200"/>
            </a:lnSpc>
          </a:pPr>
          <a:r>
            <a:rPr lang="es-ES_tradnl" sz="1100">
              <a:effectLst/>
              <a:latin typeface="+mn-lt"/>
              <a:ea typeface="+mn-ea"/>
              <a:cs typeface="+mn-cs"/>
            </a:rPr>
            <a:t>A lo largo del año se han mantenido algunas de las principales actuaciones previstas: </a:t>
          </a:r>
          <a:endParaRPr lang="es-ES" sz="1200">
            <a:effectLst/>
            <a:latin typeface="+mn-lt"/>
            <a:ea typeface="+mn-ea"/>
            <a:cs typeface="+mn-cs"/>
          </a:endParaRPr>
        </a:p>
        <a:p>
          <a:pPr>
            <a:lnSpc>
              <a:spcPts val="1200"/>
            </a:lnSpc>
          </a:pPr>
          <a:r>
            <a:rPr lang="de-DE" sz="1100" u="none" strike="noStrike">
              <a:effectLst/>
              <a:latin typeface="+mn-lt"/>
              <a:ea typeface="+mn-ea"/>
              <a:cs typeface="+mn-cs"/>
            </a:rPr>
            <a:t>- Gesti</a:t>
          </a:r>
          <a:r>
            <a:rPr lang="es-ES_tradnl" sz="1100" u="none" strike="noStrike">
              <a:effectLst/>
              <a:latin typeface="+mn-lt"/>
              <a:ea typeface="+mn-ea"/>
              <a:cs typeface="+mn-cs"/>
            </a:rPr>
            <a:t>ón estrat</a:t>
          </a:r>
          <a:r>
            <a:rPr lang="fr-FR" sz="1100" u="none" strike="noStrike">
              <a:effectLst/>
              <a:latin typeface="+mn-lt"/>
              <a:ea typeface="+mn-ea"/>
              <a:cs typeface="+mn-cs"/>
            </a:rPr>
            <a:t>é</a:t>
          </a:r>
          <a:r>
            <a:rPr lang="es-ES_tradnl" sz="1100" u="none" strike="noStrike">
              <a:effectLst/>
              <a:latin typeface="+mn-lt"/>
              <a:ea typeface="+mn-ea"/>
              <a:cs typeface="+mn-cs"/>
            </a:rPr>
            <a:t>gica y creativa de la marca Islas Canarias</a:t>
          </a:r>
          <a:endParaRPr lang="es-ES" sz="1200" u="none" strike="noStrike">
            <a:effectLst/>
            <a:latin typeface="+mn-lt"/>
            <a:ea typeface="+mn-ea"/>
            <a:cs typeface="+mn-cs"/>
          </a:endParaRPr>
        </a:p>
        <a:p>
          <a:pPr>
            <a:lnSpc>
              <a:spcPts val="1400"/>
            </a:lnSpc>
          </a:pPr>
          <a:r>
            <a:rPr lang="es-ES" sz="1200" u="none" strike="noStrike" baseline="0">
              <a:effectLst/>
              <a:latin typeface="+mn-lt"/>
              <a:ea typeface="+mn-ea"/>
              <a:cs typeface="+mn-cs"/>
            </a:rPr>
            <a:t>- </a:t>
          </a:r>
          <a:r>
            <a:rPr lang="es-ES_tradnl" sz="1100" u="none" strike="noStrike">
              <a:effectLst/>
              <a:latin typeface="+mn-lt"/>
              <a:ea typeface="+mn-ea"/>
              <a:cs typeface="+mn-cs"/>
            </a:rPr>
            <a:t>Seguimiento de reservas en principales mercados meta</a:t>
          </a:r>
          <a:endParaRPr lang="es-ES" sz="1200" u="none" strike="noStrike">
            <a:effectLst/>
            <a:latin typeface="+mn-lt"/>
            <a:ea typeface="+mn-ea"/>
            <a:cs typeface="+mn-cs"/>
          </a:endParaRPr>
        </a:p>
        <a:p>
          <a:pPr>
            <a:lnSpc>
              <a:spcPts val="1400"/>
            </a:lnSpc>
          </a:pPr>
          <a:r>
            <a:rPr lang="es-ES" sz="1200" u="none" strike="noStrike">
              <a:effectLst/>
              <a:latin typeface="+mn-lt"/>
              <a:ea typeface="+mn-ea"/>
              <a:cs typeface="+mn-cs"/>
            </a:rPr>
            <a:t>-</a:t>
          </a:r>
          <a:r>
            <a:rPr lang="es-ES" sz="1200" u="none" strike="noStrike" baseline="0">
              <a:effectLst/>
              <a:latin typeface="+mn-lt"/>
              <a:ea typeface="+mn-ea"/>
              <a:cs typeface="+mn-cs"/>
            </a:rPr>
            <a:t> </a:t>
          </a:r>
          <a:r>
            <a:rPr lang="es-ES_tradnl" sz="1100" u="none" strike="noStrike">
              <a:effectLst/>
              <a:latin typeface="+mn-lt"/>
              <a:ea typeface="+mn-ea"/>
              <a:cs typeface="+mn-cs"/>
            </a:rPr>
            <a:t>Sistema de informació</a:t>
          </a:r>
          <a:r>
            <a:rPr lang="es-ES" sz="1100" u="none" strike="noStrike">
              <a:effectLst/>
              <a:latin typeface="+mn-lt"/>
              <a:ea typeface="+mn-ea"/>
              <a:cs typeface="+mn-cs"/>
            </a:rPr>
            <a:t>n turí</a:t>
          </a:r>
          <a:r>
            <a:rPr lang="it-IT" sz="1100" u="none" strike="noStrike">
              <a:effectLst/>
              <a:latin typeface="+mn-lt"/>
              <a:ea typeface="+mn-ea"/>
              <a:cs typeface="+mn-cs"/>
            </a:rPr>
            <a:t>stica</a:t>
          </a:r>
          <a:endParaRPr lang="es-ES" sz="1200" u="none" strike="noStrike">
            <a:effectLst/>
            <a:latin typeface="+mn-lt"/>
            <a:ea typeface="+mn-ea"/>
            <a:cs typeface="+mn-cs"/>
          </a:endParaRPr>
        </a:p>
        <a:p>
          <a:pPr>
            <a:lnSpc>
              <a:spcPts val="1200"/>
            </a:lnSpc>
          </a:pPr>
          <a:r>
            <a:rPr lang="es-ES_tradnl" sz="1100">
              <a:effectLst/>
              <a:latin typeface="+mn-lt"/>
              <a:ea typeface="+mn-ea"/>
              <a:cs typeface="+mn-cs"/>
            </a:rPr>
            <a:t>En sentido contrario, otras actuaciones previstas como el e</a:t>
          </a:r>
          <a:r>
            <a:rPr lang="it-IT" sz="1100">
              <a:effectLst/>
              <a:latin typeface="+mn-lt"/>
              <a:ea typeface="+mn-ea"/>
              <a:cs typeface="+mn-cs"/>
            </a:rPr>
            <a:t>studio</a:t>
          </a:r>
          <a:r>
            <a:rPr lang="es-ES_tradnl" sz="1100">
              <a:effectLst/>
              <a:latin typeface="+mn-lt"/>
              <a:ea typeface="+mn-ea"/>
              <a:cs typeface="+mn-cs"/>
            </a:rPr>
            <a:t> de demanda de los </a:t>
          </a:r>
          <a:r>
            <a:rPr lang="pt-PT" sz="1100">
              <a:effectLst/>
              <a:latin typeface="+mn-lt"/>
              <a:ea typeface="+mn-ea"/>
              <a:cs typeface="+mn-cs"/>
            </a:rPr>
            <a:t>mercados alem</a:t>
          </a:r>
          <a:r>
            <a:rPr lang="es-ES" sz="1100">
              <a:effectLst/>
              <a:latin typeface="+mn-lt"/>
              <a:ea typeface="+mn-ea"/>
              <a:cs typeface="+mn-cs"/>
            </a:rPr>
            <a:t>á</a:t>
          </a:r>
          <a:r>
            <a:rPr lang="es-ES_tradnl" sz="1100">
              <a:effectLst/>
              <a:latin typeface="+mn-lt"/>
              <a:ea typeface="+mn-ea"/>
              <a:cs typeface="+mn-cs"/>
            </a:rPr>
            <a:t>n y pa</a:t>
          </a:r>
          <a:r>
            <a:rPr lang="es-ES" sz="1100">
              <a:effectLst/>
              <a:latin typeface="+mn-lt"/>
              <a:ea typeface="+mn-ea"/>
              <a:cs typeface="+mn-cs"/>
            </a:rPr>
            <a:t>í</a:t>
          </a:r>
          <a:r>
            <a:rPr lang="fr-FR" sz="1100">
              <a:effectLst/>
              <a:latin typeface="+mn-lt"/>
              <a:ea typeface="+mn-ea"/>
              <a:cs typeface="+mn-cs"/>
            </a:rPr>
            <a:t>ses n</a:t>
          </a:r>
          <a:r>
            <a:rPr lang="es-ES_tradnl" sz="1100">
              <a:effectLst/>
              <a:latin typeface="+mn-lt"/>
              <a:ea typeface="+mn-ea"/>
              <a:cs typeface="+mn-cs"/>
            </a:rPr>
            <a:t>ó</a:t>
          </a:r>
          <a:r>
            <a:rPr lang="pt-PT" sz="1100">
              <a:effectLst/>
              <a:latin typeface="+mn-lt"/>
              <a:ea typeface="+mn-ea"/>
              <a:cs typeface="+mn-cs"/>
            </a:rPr>
            <a:t>rdicos</a:t>
          </a:r>
          <a:r>
            <a:rPr lang="es-ES_tradnl" sz="1100">
              <a:effectLst/>
              <a:latin typeface="+mn-lt"/>
              <a:ea typeface="+mn-ea"/>
              <a:cs typeface="+mn-cs"/>
            </a:rPr>
            <a:t>, el </a:t>
          </a:r>
          <a:r>
            <a:rPr lang="es-ES_tradnl" sz="1100" i="1">
              <a:effectLst/>
              <a:latin typeface="+mn-lt"/>
              <a:ea typeface="+mn-ea"/>
              <a:cs typeface="+mn-cs"/>
            </a:rPr>
            <a:t>track</a:t>
          </a:r>
          <a:r>
            <a:rPr lang="es-ES_tradnl" sz="1100">
              <a:effectLst/>
              <a:latin typeface="+mn-lt"/>
              <a:ea typeface="+mn-ea"/>
              <a:cs typeface="+mn-cs"/>
            </a:rPr>
            <a:t> de marca y otras no han podido ejecutarse. </a:t>
          </a:r>
          <a:endParaRPr lang="es-ES" sz="1200">
            <a:effectLst/>
            <a:latin typeface="+mn-lt"/>
            <a:ea typeface="+mn-ea"/>
            <a:cs typeface="+mn-cs"/>
          </a:endParaRPr>
        </a:p>
        <a:p>
          <a:pPr>
            <a:lnSpc>
              <a:spcPts val="1200"/>
            </a:lnSpc>
          </a:pPr>
          <a:r>
            <a:rPr lang="es-ES" sz="1100">
              <a:effectLst/>
              <a:latin typeface="+mn-lt"/>
              <a:ea typeface="+mn-ea"/>
              <a:cs typeface="+mn-cs"/>
            </a:rPr>
            <a:t> </a:t>
          </a:r>
          <a:endParaRPr lang="es-ES" sz="1200">
            <a:effectLst/>
            <a:latin typeface="+mn-lt"/>
            <a:ea typeface="+mn-ea"/>
            <a:cs typeface="+mn-cs"/>
          </a:endParaRPr>
        </a:p>
        <a:p>
          <a:r>
            <a:rPr lang="es-ES_tradnl" sz="1100" b="1">
              <a:effectLst/>
              <a:latin typeface="+mn-lt"/>
              <a:ea typeface="+mn-ea"/>
              <a:cs typeface="+mn-cs"/>
            </a:rPr>
            <a:t>2.2 Programa de comunicación al cliente final (en origen)</a:t>
          </a:r>
          <a:endParaRPr lang="es-ES" sz="1200">
            <a:effectLst/>
            <a:latin typeface="+mn-lt"/>
            <a:ea typeface="+mn-ea"/>
            <a:cs typeface="+mn-cs"/>
          </a:endParaRPr>
        </a:p>
        <a:p>
          <a:pPr>
            <a:lnSpc>
              <a:spcPts val="1200"/>
            </a:lnSpc>
          </a:pPr>
          <a:r>
            <a:rPr lang="es-ES_tradnl" sz="1100">
              <a:effectLst/>
              <a:latin typeface="+mn-lt"/>
              <a:ea typeface="+mn-ea"/>
              <a:cs typeface="+mn-cs"/>
            </a:rPr>
            <a:t>En 2020, el programa de comunicación al cliente final se ha dirigido, fundamentalmente, a:</a:t>
          </a:r>
          <a:endParaRPr lang="es-ES" sz="1200">
            <a:effectLst/>
            <a:latin typeface="+mn-lt"/>
            <a:ea typeface="+mn-ea"/>
            <a:cs typeface="+mn-cs"/>
          </a:endParaRPr>
        </a:p>
        <a:p>
          <a:pPr lvl="0" fontAlgn="base">
            <a:lnSpc>
              <a:spcPts val="1200"/>
            </a:lnSpc>
          </a:pPr>
          <a:r>
            <a:rPr lang="es-ES_tradnl" sz="1100" u="none" strike="noStrike">
              <a:effectLst/>
              <a:latin typeface="+mn-lt"/>
              <a:ea typeface="+mn-ea"/>
              <a:cs typeface="+mn-cs"/>
            </a:rPr>
            <a:t>- Apoyar la generación de demanda en el mercado internacional durante el periodo anterior a la crisis sanitaria (campaña “multimercado 2020”, campaña “Alice de senderismo” y campaña “Nature Believers 2020”). </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 Impulsar, a través de campañas en los mercados canario y peninsular, la reactivación turística en la temporada de verano, coincidiendo con la reapertura de los establecimientos alojativos, estando prevista la realización de campañas en mercados internacionales una vez se mejore la conexión aérea con los mismos).  </a:t>
          </a:r>
          <a:endParaRPr lang="es-ES" sz="1200" u="none" strike="noStrike">
            <a:effectLst/>
            <a:latin typeface="+mn-lt"/>
            <a:ea typeface="+mn-ea"/>
            <a:cs typeface="+mn-cs"/>
          </a:endParaRPr>
        </a:p>
        <a:p>
          <a:pPr>
            <a:lnSpc>
              <a:spcPts val="1200"/>
            </a:lnSpc>
          </a:pPr>
          <a:r>
            <a:rPr lang="es-ES" sz="1100">
              <a:effectLst/>
              <a:latin typeface="+mn-lt"/>
              <a:ea typeface="+mn-ea"/>
              <a:cs typeface="+mn-cs"/>
            </a:rPr>
            <a:t> </a:t>
          </a:r>
          <a:endParaRPr lang="es-ES" sz="1200">
            <a:effectLst/>
            <a:latin typeface="+mn-lt"/>
            <a:ea typeface="+mn-ea"/>
            <a:cs typeface="+mn-cs"/>
          </a:endParaRPr>
        </a:p>
        <a:p>
          <a:pPr>
            <a:lnSpc>
              <a:spcPts val="1200"/>
            </a:lnSpc>
          </a:pPr>
          <a:r>
            <a:rPr lang="es-ES_tradnl" sz="1100" b="1">
              <a:effectLst/>
              <a:latin typeface="+mn-lt"/>
              <a:ea typeface="+mn-ea"/>
              <a:cs typeface="+mn-cs"/>
            </a:rPr>
            <a:t>2.3 </a:t>
          </a:r>
          <a:r>
            <a:rPr lang="pt-PT" sz="1100" b="1">
              <a:effectLst/>
              <a:latin typeface="+mn-lt"/>
              <a:ea typeface="+mn-ea"/>
              <a:cs typeface="+mn-cs"/>
            </a:rPr>
            <a:t>Programa de </a:t>
          </a:r>
          <a:r>
            <a:rPr lang="es-ES_tradnl" sz="1100" b="1">
              <a:effectLst/>
              <a:latin typeface="+mn-lt"/>
              <a:ea typeface="+mn-ea"/>
              <a:cs typeface="+mn-cs"/>
            </a:rPr>
            <a:t>branding</a:t>
          </a:r>
          <a:endParaRPr lang="es-ES" sz="1200">
            <a:effectLst/>
            <a:latin typeface="+mn-lt"/>
            <a:ea typeface="+mn-ea"/>
            <a:cs typeface="+mn-cs"/>
          </a:endParaRPr>
        </a:p>
        <a:p>
          <a:pPr>
            <a:lnSpc>
              <a:spcPts val="1200"/>
            </a:lnSpc>
          </a:pPr>
          <a:r>
            <a:rPr lang="fr-FR" sz="1100">
              <a:effectLst/>
              <a:latin typeface="+mn-lt"/>
              <a:ea typeface="+mn-ea"/>
              <a:cs typeface="+mn-cs"/>
            </a:rPr>
            <a:t>En 2020,</a:t>
          </a:r>
          <a:r>
            <a:rPr lang="es-ES_tradnl" sz="1100">
              <a:effectLst/>
              <a:latin typeface="+mn-lt"/>
              <a:ea typeface="+mn-ea"/>
              <a:cs typeface="+mn-cs"/>
            </a:rPr>
            <a:t> desde e</a:t>
          </a:r>
          <a:r>
            <a:rPr lang="nl-NL" sz="1100">
              <a:effectLst/>
              <a:latin typeface="+mn-lt"/>
              <a:ea typeface="+mn-ea"/>
              <a:cs typeface="+mn-cs"/>
            </a:rPr>
            <a:t>l programa de branding </a:t>
          </a:r>
          <a:r>
            <a:rPr lang="es-ES_tradnl" sz="1100">
              <a:effectLst/>
              <a:latin typeface="+mn-lt"/>
              <a:ea typeface="+mn-ea"/>
              <a:cs typeface="+mn-cs"/>
            </a:rPr>
            <a:t>se han continuado desarrollando</a:t>
          </a:r>
          <a:r>
            <a:rPr lang="es-ES" sz="1100">
              <a:effectLst/>
              <a:latin typeface="+mn-lt"/>
              <a:ea typeface="+mn-ea"/>
              <a:cs typeface="+mn-cs"/>
            </a:rPr>
            <a:t> mú</a:t>
          </a:r>
          <a:r>
            <a:rPr lang="es-ES_tradnl" sz="1100">
              <a:effectLst/>
              <a:latin typeface="+mn-lt"/>
              <a:ea typeface="+mn-ea"/>
              <a:cs typeface="+mn-cs"/>
            </a:rPr>
            <a:t>ltiples acciones dirigidas al desarrollo de la identidad digital de la marca tur</a:t>
          </a:r>
          <a:r>
            <a:rPr lang="es-ES" sz="1100">
              <a:effectLst/>
              <a:latin typeface="+mn-lt"/>
              <a:ea typeface="+mn-ea"/>
              <a:cs typeface="+mn-cs"/>
            </a:rPr>
            <a:t>í</a:t>
          </a:r>
          <a:r>
            <a:rPr lang="es-ES_tradnl" sz="1100">
              <a:effectLst/>
              <a:latin typeface="+mn-lt"/>
              <a:ea typeface="+mn-ea"/>
              <a:cs typeface="+mn-cs"/>
            </a:rPr>
            <a:t>stica Islas Canarias en buscadores,</a:t>
          </a:r>
          <a:r>
            <a:rPr lang="de-DE" sz="1100">
              <a:effectLst/>
              <a:latin typeface="+mn-lt"/>
              <a:ea typeface="+mn-ea"/>
              <a:cs typeface="+mn-cs"/>
            </a:rPr>
            <a:t> RRSS </a:t>
          </a:r>
          <a:r>
            <a:rPr lang="es-ES_tradnl" sz="1100">
              <a:effectLst/>
              <a:latin typeface="+mn-lt"/>
              <a:ea typeface="+mn-ea"/>
              <a:cs typeface="+mn-cs"/>
            </a:rPr>
            <a:t>y a través de la web holaislascanarias.com, si bien se ha producido una aminoración de la actividad prevista en este ámbito.  </a:t>
          </a:r>
          <a:endParaRPr lang="es-ES" sz="1200">
            <a:effectLst/>
            <a:latin typeface="+mn-lt"/>
            <a:ea typeface="+mn-ea"/>
            <a:cs typeface="+mn-cs"/>
          </a:endParaRPr>
        </a:p>
        <a:p>
          <a:r>
            <a:rPr lang="es-ES" sz="1100">
              <a:effectLst/>
              <a:latin typeface="+mn-lt"/>
              <a:ea typeface="+mn-ea"/>
              <a:cs typeface="+mn-cs"/>
            </a:rPr>
            <a:t> </a:t>
          </a:r>
          <a:endParaRPr lang="es-ES" sz="1200">
            <a:effectLst/>
            <a:latin typeface="+mn-lt"/>
            <a:ea typeface="+mn-ea"/>
            <a:cs typeface="+mn-cs"/>
          </a:endParaRPr>
        </a:p>
        <a:p>
          <a:pPr>
            <a:lnSpc>
              <a:spcPts val="1200"/>
            </a:lnSpc>
          </a:pPr>
          <a:r>
            <a:rPr lang="es-ES_tradnl" sz="1100" b="1">
              <a:effectLst/>
              <a:latin typeface="+mn-lt"/>
              <a:ea typeface="+mn-ea"/>
              <a:cs typeface="+mn-cs"/>
            </a:rPr>
            <a:t>2.4 </a:t>
          </a:r>
          <a:r>
            <a:rPr lang="pt-PT" sz="1100" b="1">
              <a:effectLst/>
              <a:latin typeface="+mn-lt"/>
              <a:ea typeface="+mn-ea"/>
              <a:cs typeface="+mn-cs"/>
            </a:rPr>
            <a:t>Programa de </a:t>
          </a:r>
          <a:r>
            <a:rPr lang="es-ES_tradnl" sz="1100" b="1">
              <a:effectLst/>
              <a:latin typeface="+mn-lt"/>
              <a:ea typeface="+mn-ea"/>
              <a:cs typeface="+mn-cs"/>
            </a:rPr>
            <a:t>comunicació</a:t>
          </a:r>
          <a:r>
            <a:rPr lang="es-ES" sz="1100" b="1">
              <a:effectLst/>
              <a:latin typeface="+mn-lt"/>
              <a:ea typeface="+mn-ea"/>
              <a:cs typeface="+mn-cs"/>
            </a:rPr>
            <a:t>n </a:t>
          </a:r>
          <a:r>
            <a:rPr lang="es-ES_tradnl" sz="1100" b="1">
              <a:effectLst/>
              <a:latin typeface="+mn-lt"/>
              <a:ea typeface="+mn-ea"/>
              <a:cs typeface="+mn-cs"/>
            </a:rPr>
            <a:t>profesional</a:t>
          </a:r>
          <a:endParaRPr lang="es-ES" sz="1200">
            <a:effectLst/>
            <a:latin typeface="+mn-lt"/>
            <a:ea typeface="+mn-ea"/>
            <a:cs typeface="+mn-cs"/>
          </a:endParaRPr>
        </a:p>
        <a:p>
          <a:r>
            <a:rPr lang="es-ES_tradnl" sz="1100">
              <a:effectLst/>
              <a:latin typeface="+mn-lt"/>
              <a:ea typeface="+mn-ea"/>
              <a:cs typeface="+mn-cs"/>
            </a:rPr>
            <a:t>El programa de comunicación profesional, que integra todas las actuaciones dirigidas a promover las Islas Canarias como conjunto de destinos tur</a:t>
          </a:r>
          <a:r>
            <a:rPr lang="es-ES" sz="1100">
              <a:effectLst/>
              <a:latin typeface="+mn-lt"/>
              <a:ea typeface="+mn-ea"/>
              <a:cs typeface="+mn-cs"/>
            </a:rPr>
            <a:t>í</a:t>
          </a:r>
          <a:r>
            <a:rPr lang="es-ES_tradnl" sz="1100">
              <a:effectLst/>
              <a:latin typeface="+mn-lt"/>
              <a:ea typeface="+mn-ea"/>
              <a:cs typeface="+mn-cs"/>
            </a:rPr>
            <a:t>sticos entre el p</a:t>
          </a:r>
          <a:r>
            <a:rPr lang="es-ES" sz="1100">
              <a:effectLst/>
              <a:latin typeface="+mn-lt"/>
              <a:ea typeface="+mn-ea"/>
              <a:cs typeface="+mn-cs"/>
            </a:rPr>
            <a:t>ú</a:t>
          </a:r>
          <a:r>
            <a:rPr lang="es-ES_tradnl" sz="1100">
              <a:effectLst/>
              <a:latin typeface="+mn-lt"/>
              <a:ea typeface="+mn-ea"/>
              <a:cs typeface="+mn-cs"/>
            </a:rPr>
            <a:t>blico profesional del sector tur</a:t>
          </a:r>
          <a:r>
            <a:rPr lang="es-ES" sz="1100">
              <a:effectLst/>
              <a:latin typeface="+mn-lt"/>
              <a:ea typeface="+mn-ea"/>
              <a:cs typeface="+mn-cs"/>
            </a:rPr>
            <a:t>í</a:t>
          </a:r>
          <a:r>
            <a:rPr lang="es-ES_tradnl" sz="1100">
              <a:effectLst/>
              <a:latin typeface="+mn-lt"/>
              <a:ea typeface="+mn-ea"/>
              <a:cs typeface="+mn-cs"/>
            </a:rPr>
            <a:t>stico, tanto local como internacional, se ha visto profundamente alterado por la situación sanitaria. La suspensión de la mayoría de las ferias y encuentros profesionales previstos para 2020, con excepción de FITUR, ha impedido su desarrollo normalizado. </a:t>
          </a:r>
          <a:endParaRPr lang="es-ES" sz="1200">
            <a:effectLst/>
            <a:latin typeface="+mn-lt"/>
            <a:ea typeface="+mn-ea"/>
            <a:cs typeface="+mn-cs"/>
          </a:endParaRPr>
        </a:p>
        <a:p>
          <a:pPr>
            <a:lnSpc>
              <a:spcPts val="1200"/>
            </a:lnSpc>
          </a:pPr>
          <a:endParaRPr lang="es-ES_tradnl" sz="1100">
            <a:effectLst/>
            <a:latin typeface="+mn-lt"/>
            <a:ea typeface="+mn-ea"/>
            <a:cs typeface="+mn-cs"/>
          </a:endParaRPr>
        </a:p>
        <a:p>
          <a:pPr>
            <a:lnSpc>
              <a:spcPts val="1200"/>
            </a:lnSpc>
          </a:pPr>
          <a:r>
            <a:rPr lang="es-ES_tradnl" sz="1100">
              <a:effectLst/>
              <a:latin typeface="+mn-lt"/>
              <a:ea typeface="+mn-ea"/>
              <a:cs typeface="+mn-cs"/>
            </a:rPr>
            <a:t>Como actuación más destacada del año figura la puesta en marcha de una web formativa para profesionales con un amplio número de cursos a disposición de los profesionales del sector turístico de las Islas. </a:t>
          </a:r>
          <a:endParaRPr lang="es-ES" sz="1200">
            <a:effectLst/>
            <a:latin typeface="+mn-lt"/>
            <a:ea typeface="+mn-ea"/>
            <a:cs typeface="+mn-cs"/>
          </a:endParaRPr>
        </a:p>
        <a:p>
          <a:pPr>
            <a:lnSpc>
              <a:spcPts val="1200"/>
            </a:lnSpc>
          </a:pPr>
          <a:r>
            <a:rPr lang="es-ES" sz="1100">
              <a:effectLst/>
              <a:latin typeface="+mn-lt"/>
              <a:ea typeface="+mn-ea"/>
              <a:cs typeface="+mn-cs"/>
            </a:rPr>
            <a:t> </a:t>
          </a:r>
          <a:endParaRPr lang="es-ES" sz="1200">
            <a:effectLst/>
            <a:latin typeface="+mn-lt"/>
            <a:ea typeface="+mn-ea"/>
            <a:cs typeface="+mn-cs"/>
          </a:endParaRPr>
        </a:p>
        <a:p>
          <a:pPr>
            <a:lnSpc>
              <a:spcPts val="1200"/>
            </a:lnSpc>
          </a:pPr>
          <a:r>
            <a:rPr lang="es-ES" sz="1100" b="1">
              <a:effectLst/>
              <a:latin typeface="+mn-lt"/>
              <a:ea typeface="+mn-ea"/>
              <a:cs typeface="+mn-cs"/>
            </a:rPr>
            <a:t>2.5 </a:t>
          </a:r>
          <a:r>
            <a:rPr lang="es-ES_tradnl" sz="1100" b="1">
              <a:effectLst/>
              <a:latin typeface="+mn-lt"/>
              <a:ea typeface="+mn-ea"/>
              <a:cs typeface="+mn-cs"/>
            </a:rPr>
            <a:t>Resto de programas de actuación</a:t>
          </a:r>
          <a:endParaRPr lang="es-ES" sz="1200">
            <a:effectLst/>
            <a:latin typeface="+mn-lt"/>
            <a:ea typeface="+mn-ea"/>
            <a:cs typeface="+mn-cs"/>
          </a:endParaRPr>
        </a:p>
        <a:p>
          <a:pPr>
            <a:lnSpc>
              <a:spcPts val="1200"/>
            </a:lnSpc>
          </a:pPr>
          <a:r>
            <a:rPr lang="es-ES_tradnl" sz="1100">
              <a:effectLst/>
              <a:latin typeface="+mn-lt"/>
              <a:ea typeface="+mn-ea"/>
              <a:cs typeface="+mn-cs"/>
            </a:rPr>
            <a:t>Del resto de programas de actuación previstos, algunas de las actuaciones más destacadas han sido:</a:t>
          </a:r>
          <a:endParaRPr lang="es-ES" sz="1200">
            <a:effectLst/>
            <a:latin typeface="+mn-lt"/>
            <a:ea typeface="+mn-ea"/>
            <a:cs typeface="+mn-cs"/>
          </a:endParaRPr>
        </a:p>
        <a:p>
          <a:pPr lvl="0" fontAlgn="base">
            <a:lnSpc>
              <a:spcPts val="1200"/>
            </a:lnSpc>
          </a:pPr>
          <a:r>
            <a:rPr lang="es-ES_tradnl" sz="1100" u="none" strike="noStrike">
              <a:effectLst/>
              <a:latin typeface="+mn-lt"/>
              <a:ea typeface="+mn-ea"/>
              <a:cs typeface="+mn-cs"/>
            </a:rPr>
            <a:t>- Diseño de un nuevo Plan de Desarrollo de Vuelos para hacer frente a la grave crisis de conectividad provocada por el Covid-19 y su impacto en las compañías aéreas (programa de conectividad).</a:t>
          </a:r>
          <a:endParaRPr lang="es-ES" sz="1200" u="none" strike="noStrike">
            <a:effectLst/>
            <a:latin typeface="+mn-lt"/>
            <a:ea typeface="+mn-ea"/>
            <a:cs typeface="+mn-cs"/>
          </a:endParaRPr>
        </a:p>
        <a:p>
          <a:pPr lvl="0" fontAlgn="base"/>
          <a:r>
            <a:rPr lang="es-ES_tradnl" sz="1100" u="none" strike="noStrike">
              <a:effectLst/>
              <a:latin typeface="+mn-lt"/>
              <a:ea typeface="+mn-ea"/>
              <a:cs typeface="+mn-cs"/>
            </a:rPr>
            <a:t>- Campañas de sensibilización entre la población residente sobre la importancia del turismo y la necesidad de cumplir los protocolos de seguridad sanitaria (programa de sensibilización turística).</a:t>
          </a:r>
          <a:endParaRPr lang="es-ES" sz="1200" u="none" strike="noStrike">
            <a:effectLst/>
            <a:latin typeface="+mn-lt"/>
            <a:ea typeface="+mn-ea"/>
            <a:cs typeface="+mn-cs"/>
          </a:endParaRPr>
        </a:p>
        <a:p>
          <a:pPr lvl="0" fontAlgn="base">
            <a:lnSpc>
              <a:spcPts val="1200"/>
            </a:lnSpc>
          </a:pPr>
          <a:r>
            <a:rPr lang="es-ES_tradnl" sz="1100" u="none" strike="noStrike">
              <a:effectLst/>
              <a:latin typeface="+mn-lt"/>
              <a:ea typeface="+mn-ea"/>
              <a:cs typeface="+mn-cs"/>
            </a:rPr>
            <a:t>- Proyecto de actualización de holaislascanarias.com e implementación de un DMP que facilite la navegación y mejore el conocimiento de los usuarios de la web (programa de branding y de prescripción y fidelización).</a:t>
          </a:r>
          <a:endParaRPr lang="es-ES" sz="1200" u="none" strike="noStrike">
            <a:effectLst/>
            <a:latin typeface="+mn-lt"/>
            <a:ea typeface="+mn-ea"/>
            <a:cs typeface="+mn-cs"/>
          </a:endParaRPr>
        </a:p>
        <a:p>
          <a:pPr lvl="0" fontAlgn="base">
            <a:lnSpc>
              <a:spcPts val="1200"/>
            </a:lnSpc>
          </a:pPr>
          <a:r>
            <a:rPr lang="es-ES_tradnl" sz="1100" u="none" strike="noStrike">
              <a:effectLst/>
              <a:latin typeface="+mn-lt"/>
              <a:ea typeface="+mn-ea"/>
              <a:cs typeface="+mn-cs"/>
            </a:rPr>
            <a:t>- Acciones de comunicación dirigidas al turista en destino durante la fase de cierre de la actividad turística (programa de comunicación al cliente final en destino).</a:t>
          </a:r>
          <a:endParaRPr lang="es-ES" sz="1200" u="none" strike="noStrike">
            <a:effectLst/>
            <a:latin typeface="+mn-lt"/>
            <a:ea typeface="+mn-ea"/>
            <a:cs typeface="+mn-cs"/>
          </a:endParaRPr>
        </a:p>
        <a:p>
          <a:pPr>
            <a:lnSpc>
              <a:spcPts val="1100"/>
            </a:lnSpc>
          </a:pPr>
          <a:endParaRPr lang="es-ES" sz="1100">
            <a:effectLst/>
            <a:latin typeface="+mn-lt"/>
            <a:ea typeface="+mn-ea"/>
            <a:cs typeface="+mn-cs"/>
          </a:endParaRPr>
        </a:p>
        <a:p>
          <a:pPr>
            <a:lnSpc>
              <a:spcPts val="900"/>
            </a:lnSpc>
          </a:pPr>
          <a:r>
            <a:rPr lang="es-ES" sz="1100" b="1">
              <a:effectLst/>
              <a:latin typeface="+mn-lt"/>
              <a:ea typeface="+mn-ea"/>
              <a:cs typeface="+mn-cs"/>
            </a:rPr>
            <a:t> </a:t>
          </a:r>
          <a:endParaRPr lang="es-ES" sz="1100">
            <a:effectLst/>
            <a:latin typeface="+mn-lt"/>
            <a:ea typeface="+mn-ea"/>
            <a:cs typeface="+mn-cs"/>
          </a:endParaRPr>
        </a:p>
        <a:p>
          <a:pPr>
            <a:lnSpc>
              <a:spcPts val="900"/>
            </a:lnSpc>
          </a:pPr>
          <a:r>
            <a:rPr lang="es-ES" sz="1100">
              <a:effectLst/>
              <a:latin typeface="+mn-lt"/>
              <a:ea typeface="+mn-ea"/>
              <a:cs typeface="+mn-cs"/>
            </a:rPr>
            <a:t> </a:t>
          </a:r>
        </a:p>
        <a:p>
          <a:pPr>
            <a:lnSpc>
              <a:spcPts val="900"/>
            </a:lnSpc>
          </a:pPr>
          <a:endParaRPr lang="es-ES" sz="1100">
            <a:effectLst/>
            <a:latin typeface="+mn-lt"/>
            <a:ea typeface="+mn-ea"/>
            <a:cs typeface="+mn-cs"/>
          </a:endParaRPr>
        </a:p>
        <a:p>
          <a:r>
            <a:rPr lang="es-ES_tradnl" sz="1100">
              <a:effectLst/>
              <a:latin typeface="+mn-lt"/>
              <a:ea typeface="+mn-ea"/>
              <a:cs typeface="+mn-cs"/>
            </a:rPr>
            <a:t> </a:t>
          </a:r>
          <a:endParaRPr lang="es-ES" sz="1100">
            <a:effectLst/>
            <a:latin typeface="+mn-lt"/>
            <a:ea typeface="+mn-ea"/>
            <a:cs typeface="+mn-cs"/>
          </a:endParaRPr>
        </a:p>
        <a:p>
          <a:pPr marL="0" marR="0" indent="0" defTabSz="914400" rtl="0" eaLnBrk="1" fontAlgn="auto" latinLnBrk="0" hangingPunct="1">
            <a:lnSpc>
              <a:spcPts val="800"/>
            </a:lnSpc>
            <a:spcBef>
              <a:spcPts val="0"/>
            </a:spcBef>
            <a:spcAft>
              <a:spcPts val="0"/>
            </a:spcAft>
            <a:buClrTx/>
            <a:buSzTx/>
            <a:buFontTx/>
            <a:buNone/>
            <a:tabLst/>
            <a:defRPr/>
          </a:pPr>
          <a:endParaRPr lang="es-ES" sz="1100" b="0" i="0" baseline="0">
            <a:effectLst/>
            <a:latin typeface="+mn-lt"/>
            <a:ea typeface="+mn-ea"/>
            <a:cs typeface="+mn-cs"/>
          </a:endParaRPr>
        </a:p>
        <a:p>
          <a:pPr rtl="0">
            <a:lnSpc>
              <a:spcPts val="800"/>
            </a:lnSpc>
          </a:pPr>
          <a:endParaRPr lang="es-ES" sz="1100" b="0" i="0" baseline="0">
            <a:latin typeface="+mn-lt"/>
            <a:ea typeface="+mn-ea"/>
            <a:cs typeface="+mn-cs"/>
          </a:endParaRPr>
        </a:p>
        <a:p>
          <a:pPr rtl="0">
            <a:lnSpc>
              <a:spcPts val="800"/>
            </a:lnSpc>
          </a:pPr>
          <a:endParaRPr lang="es-ES" sz="1100" b="0" i="0" baseline="0">
            <a:latin typeface="+mn-lt"/>
            <a:ea typeface="+mn-ea"/>
            <a:cs typeface="+mn-cs"/>
          </a:endParaRPr>
        </a:p>
        <a:p>
          <a:pPr rtl="0">
            <a:lnSpc>
              <a:spcPts val="800"/>
            </a:lnSpc>
          </a:pPr>
          <a:endParaRPr lang="es-ES" sz="1100" b="0" i="0" baseline="0">
            <a:latin typeface="+mn-lt"/>
            <a:ea typeface="+mn-ea"/>
            <a:cs typeface="+mn-cs"/>
          </a:endParaRPr>
        </a:p>
        <a:p>
          <a:pPr rtl="0">
            <a:lnSpc>
              <a:spcPts val="800"/>
            </a:lnSpc>
          </a:pPr>
          <a:endParaRPr lang="es-ES" sz="1100" b="0" i="0" baseline="0">
            <a:latin typeface="+mn-lt"/>
            <a:ea typeface="+mn-ea"/>
            <a:cs typeface="+mn-cs"/>
          </a:endParaRPr>
        </a:p>
        <a:p>
          <a:pPr rtl="0" fontAlgn="base"/>
          <a:endParaRPr lang="es-ES" sz="1100" b="0" i="0" baseline="0">
            <a:latin typeface="+mn-lt"/>
            <a:ea typeface="+mn-ea"/>
            <a:cs typeface="+mn-cs"/>
          </a:endParaRPr>
        </a:p>
        <a:p>
          <a:pPr rtl="0">
            <a:lnSpc>
              <a:spcPts val="700"/>
            </a:lnSpc>
          </a:pPr>
          <a:endParaRPr lang="es-ES" sz="1100" b="0" i="0" baseline="0">
            <a:latin typeface="+mn-lt"/>
            <a:ea typeface="+mn-ea"/>
            <a:cs typeface="+mn-cs"/>
          </a:endParaRPr>
        </a:p>
        <a:p>
          <a:pPr rtl="0" fontAlgn="base">
            <a:lnSpc>
              <a:spcPts val="600"/>
            </a:lnSpc>
          </a:pPr>
          <a:endParaRPr lang="es-ES" sz="1100" b="0" i="0" baseline="0">
            <a:latin typeface="+mn-lt"/>
            <a:ea typeface="+mn-ea"/>
            <a:cs typeface="+mn-cs"/>
          </a:endParaRPr>
        </a:p>
        <a:p>
          <a:pPr rtl="0" fontAlgn="base">
            <a:lnSpc>
              <a:spcPts val="800"/>
            </a:lnSpc>
          </a:pPr>
          <a:endParaRPr lang="es-ES" sz="1100" b="0" i="0" baseline="0">
            <a:latin typeface="+mn-lt"/>
            <a:ea typeface="+mn-ea"/>
            <a:cs typeface="+mn-cs"/>
          </a:endParaRPr>
        </a:p>
        <a:p>
          <a:pPr rtl="1">
            <a:lnSpc>
              <a:spcPts val="600"/>
            </a:lnSpc>
            <a:defRPr sz="1000"/>
          </a:pPr>
          <a:endParaRPr lang="es-ES" sz="1100" b="0" i="0" strike="noStrike">
            <a:solidFill>
              <a:srgbClr val="000000"/>
            </a:solidFill>
            <a:latin typeface="Arial"/>
            <a:cs typeface="Arial"/>
          </a:endParaRPr>
        </a:p>
        <a:p>
          <a:pPr rtl="1">
            <a:lnSpc>
              <a:spcPts val="700"/>
            </a:lnSpc>
            <a:defRPr sz="1000"/>
          </a:pPr>
          <a:endParaRPr lang="es-ES" sz="11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2"/>
  <sheetViews>
    <sheetView topLeftCell="A41" zoomScaleNormal="100" workbookViewId="0">
      <selection activeCell="D81" sqref="D81"/>
    </sheetView>
  </sheetViews>
  <sheetFormatPr baseColWidth="10" defaultRowHeight="12.75" x14ac:dyDescent="0.2"/>
  <cols>
    <col min="1" max="1" width="91.7109375" bestFit="1" customWidth="1"/>
    <col min="2" max="2" width="14.85546875" customWidth="1"/>
    <col min="3" max="3" width="14.5703125" bestFit="1" customWidth="1"/>
    <col min="4" max="4" width="14.42578125" bestFit="1" customWidth="1"/>
  </cols>
  <sheetData>
    <row r="1" spans="1:4" ht="15.75" customHeight="1" x14ac:dyDescent="0.2">
      <c r="A1" s="3" t="s">
        <v>6</v>
      </c>
      <c r="B1" s="4"/>
      <c r="C1" s="32"/>
      <c r="D1" s="53">
        <v>2021</v>
      </c>
    </row>
    <row r="2" spans="1:4" ht="15.75" customHeight="1" x14ac:dyDescent="0.2">
      <c r="A2" s="55" t="s">
        <v>311</v>
      </c>
      <c r="B2" s="56"/>
      <c r="D2" s="46" t="s">
        <v>164</v>
      </c>
    </row>
    <row r="3" spans="1:4" ht="15.75" customHeight="1" x14ac:dyDescent="0.2">
      <c r="A3" s="3" t="s">
        <v>119</v>
      </c>
      <c r="B3" s="33"/>
      <c r="C3" s="33"/>
      <c r="D3" s="57"/>
    </row>
    <row r="4" spans="1:4" ht="25.5" x14ac:dyDescent="0.2">
      <c r="A4" s="3"/>
      <c r="B4" s="152" t="s">
        <v>354</v>
      </c>
      <c r="C4" s="152" t="s">
        <v>353</v>
      </c>
      <c r="D4" s="152" t="s">
        <v>352</v>
      </c>
    </row>
    <row r="5" spans="1:4" x14ac:dyDescent="0.2">
      <c r="A5" s="48" t="s">
        <v>86</v>
      </c>
      <c r="B5" s="49"/>
      <c r="C5" s="49"/>
      <c r="D5" s="26"/>
    </row>
    <row r="6" spans="1:4" x14ac:dyDescent="0.2">
      <c r="A6" s="50" t="s">
        <v>87</v>
      </c>
      <c r="B6" s="27">
        <v>-2092244.61</v>
      </c>
      <c r="C6" s="27">
        <v>-2223683</v>
      </c>
      <c r="D6" s="142">
        <v>-2267888</v>
      </c>
    </row>
    <row r="7" spans="1:4" x14ac:dyDescent="0.2">
      <c r="A7" s="51" t="s">
        <v>88</v>
      </c>
      <c r="B7" s="39">
        <f>SUM(B8:B18)</f>
        <v>35974.729999999996</v>
      </c>
      <c r="C7" s="39">
        <f>SUM(C8:C18)</f>
        <v>91167.959999999992</v>
      </c>
      <c r="D7" s="39">
        <f>SUM(D8:D18)</f>
        <v>44833.36</v>
      </c>
    </row>
    <row r="8" spans="1:4" x14ac:dyDescent="0.2">
      <c r="A8" s="21" t="s">
        <v>89</v>
      </c>
      <c r="B8" s="28">
        <v>66320.929999999993</v>
      </c>
      <c r="C8" s="28">
        <v>117514.56</v>
      </c>
      <c r="D8" s="28">
        <v>119656.28</v>
      </c>
    </row>
    <row r="9" spans="1:4" x14ac:dyDescent="0.2">
      <c r="A9" s="21" t="s">
        <v>90</v>
      </c>
      <c r="B9" s="28"/>
      <c r="C9" s="28"/>
      <c r="D9" s="28"/>
    </row>
    <row r="10" spans="1:4" x14ac:dyDescent="0.2">
      <c r="A10" s="21" t="s">
        <v>91</v>
      </c>
      <c r="B10" s="28"/>
      <c r="C10" s="28"/>
      <c r="D10" s="28"/>
    </row>
    <row r="11" spans="1:4" x14ac:dyDescent="0.2">
      <c r="A11" s="21" t="s">
        <v>92</v>
      </c>
      <c r="B11" s="28">
        <v>-30234.47</v>
      </c>
      <c r="C11" s="28">
        <v>-94731.6</v>
      </c>
      <c r="D11" s="28">
        <v>-74822.92</v>
      </c>
    </row>
    <row r="12" spans="1:4" x14ac:dyDescent="0.2">
      <c r="A12" s="21" t="s">
        <v>93</v>
      </c>
      <c r="B12" s="28"/>
      <c r="C12" s="28"/>
      <c r="D12" s="28"/>
    </row>
    <row r="13" spans="1:4" x14ac:dyDescent="0.2">
      <c r="A13" s="21" t="s">
        <v>94</v>
      </c>
      <c r="B13" s="28"/>
      <c r="C13" s="28"/>
      <c r="D13" s="28"/>
    </row>
    <row r="14" spans="1:4" x14ac:dyDescent="0.2">
      <c r="A14" s="21" t="s">
        <v>95</v>
      </c>
      <c r="B14" s="28">
        <v>-148.96</v>
      </c>
      <c r="C14" s="136">
        <v>-70</v>
      </c>
      <c r="D14" s="136"/>
    </row>
    <row r="15" spans="1:4" x14ac:dyDescent="0.2">
      <c r="A15" s="21" t="s">
        <v>96</v>
      </c>
      <c r="B15" s="28">
        <v>37.229999999999997</v>
      </c>
      <c r="C15" s="28">
        <v>68455</v>
      </c>
      <c r="D15" s="28"/>
    </row>
    <row r="16" spans="1:4" x14ac:dyDescent="0.2">
      <c r="A16" s="21" t="s">
        <v>97</v>
      </c>
      <c r="B16" s="28"/>
      <c r="C16" s="28"/>
      <c r="D16" s="28"/>
    </row>
    <row r="17" spans="1:4" x14ac:dyDescent="0.2">
      <c r="A17" s="21" t="s">
        <v>98</v>
      </c>
      <c r="B17" s="28"/>
      <c r="C17" s="28"/>
      <c r="D17" s="28"/>
    </row>
    <row r="18" spans="1:4" x14ac:dyDescent="0.2">
      <c r="A18" s="21" t="s">
        <v>258</v>
      </c>
      <c r="B18" s="28"/>
      <c r="C18" s="28"/>
      <c r="D18" s="28"/>
    </row>
    <row r="19" spans="1:4" x14ac:dyDescent="0.2">
      <c r="A19" s="51" t="s">
        <v>99</v>
      </c>
      <c r="B19" s="39">
        <f>SUM(B20:B25)</f>
        <v>596486.23999999976</v>
      </c>
      <c r="C19" s="138">
        <f>SUM(C20:C25)</f>
        <v>-1297738.6900000002</v>
      </c>
      <c r="D19" s="138">
        <f>SUM(D20:D25)</f>
        <v>115492.91</v>
      </c>
    </row>
    <row r="20" spans="1:4" x14ac:dyDescent="0.2">
      <c r="A20" s="21" t="s">
        <v>100</v>
      </c>
      <c r="B20" s="28"/>
      <c r="C20" s="136"/>
      <c r="D20" s="136"/>
    </row>
    <row r="21" spans="1:4" x14ac:dyDescent="0.2">
      <c r="A21" s="21" t="s">
        <v>101</v>
      </c>
      <c r="B21" s="28">
        <v>4191018.76</v>
      </c>
      <c r="C21" s="136">
        <v>-1247134.6200000001</v>
      </c>
      <c r="D21" s="136"/>
    </row>
    <row r="22" spans="1:4" x14ac:dyDescent="0.2">
      <c r="A22" s="21" t="s">
        <v>102</v>
      </c>
      <c r="B22" s="28">
        <v>-410540.98</v>
      </c>
      <c r="C22" s="136">
        <v>653823.64</v>
      </c>
      <c r="D22" s="136"/>
    </row>
    <row r="23" spans="1:4" x14ac:dyDescent="0.2">
      <c r="A23" s="21" t="s">
        <v>103</v>
      </c>
      <c r="B23" s="28">
        <v>-3187334.85</v>
      </c>
      <c r="C23" s="136">
        <f>-457496.41-131438.39</f>
        <v>-588934.80000000005</v>
      </c>
      <c r="D23" s="136"/>
    </row>
    <row r="24" spans="1:4" x14ac:dyDescent="0.2">
      <c r="A24" s="21" t="s">
        <v>104</v>
      </c>
      <c r="B24" s="28">
        <v>3343.31</v>
      </c>
      <c r="C24" s="136">
        <v>-115492.91</v>
      </c>
      <c r="D24" s="136">
        <v>115492.91</v>
      </c>
    </row>
    <row r="25" spans="1:4" x14ac:dyDescent="0.2">
      <c r="A25" s="21" t="s">
        <v>259</v>
      </c>
      <c r="B25" s="28"/>
      <c r="C25" s="136"/>
      <c r="D25" s="136"/>
    </row>
    <row r="26" spans="1:4" x14ac:dyDescent="0.2">
      <c r="A26" s="51" t="s">
        <v>105</v>
      </c>
      <c r="B26" s="39">
        <f>SUM(B27:B31)</f>
        <v>111.73000000000002</v>
      </c>
      <c r="C26" s="138">
        <f>SUM(C27:C31)</f>
        <v>-68385</v>
      </c>
      <c r="D26" s="138">
        <f>SUM(D27:D31)</f>
        <v>0</v>
      </c>
    </row>
    <row r="27" spans="1:4" x14ac:dyDescent="0.2">
      <c r="A27" s="21" t="s">
        <v>106</v>
      </c>
      <c r="B27" s="28">
        <v>-37.229999999999997</v>
      </c>
      <c r="C27" s="136">
        <v>-68455</v>
      </c>
      <c r="D27" s="136"/>
    </row>
    <row r="28" spans="1:4" x14ac:dyDescent="0.2">
      <c r="A28" s="21" t="s">
        <v>107</v>
      </c>
      <c r="B28" s="28"/>
      <c r="C28" s="136"/>
      <c r="D28" s="136"/>
    </row>
    <row r="29" spans="1:4" x14ac:dyDescent="0.2">
      <c r="A29" s="21" t="s">
        <v>108</v>
      </c>
      <c r="B29" s="28">
        <v>148.96</v>
      </c>
      <c r="C29" s="136">
        <v>70</v>
      </c>
      <c r="D29" s="136"/>
    </row>
    <row r="30" spans="1:4" x14ac:dyDescent="0.2">
      <c r="A30" s="21" t="s">
        <v>151</v>
      </c>
      <c r="B30" s="28"/>
      <c r="C30" s="28"/>
      <c r="D30" s="28"/>
    </row>
    <row r="31" spans="1:4" x14ac:dyDescent="0.2">
      <c r="A31" s="21" t="s">
        <v>257</v>
      </c>
      <c r="B31" s="30"/>
      <c r="C31" s="30"/>
      <c r="D31" s="30"/>
    </row>
    <row r="32" spans="1:4" x14ac:dyDescent="0.2">
      <c r="A32" s="52" t="s">
        <v>152</v>
      </c>
      <c r="B32" s="41">
        <f>+B6+B7+B19+B26</f>
        <v>-1459671.9100000004</v>
      </c>
      <c r="C32" s="41">
        <f>+C6+C7+C19+C26</f>
        <v>-3498638.7300000004</v>
      </c>
      <c r="D32" s="41">
        <f>+D6+D7+D19+D26</f>
        <v>-2107561.73</v>
      </c>
    </row>
    <row r="33" spans="1:8" x14ac:dyDescent="0.2">
      <c r="A33" s="48" t="s">
        <v>109</v>
      </c>
      <c r="B33" s="49"/>
      <c r="C33" s="49"/>
      <c r="D33" s="26"/>
      <c r="H33" s="143"/>
    </row>
    <row r="34" spans="1:8" x14ac:dyDescent="0.2">
      <c r="A34" s="50" t="s">
        <v>110</v>
      </c>
      <c r="B34" s="27">
        <f>SUM(B35:B41)</f>
        <v>-447637.08</v>
      </c>
      <c r="C34" s="142">
        <f>SUM(C35:C41)</f>
        <v>-61673.91</v>
      </c>
      <c r="D34" s="27">
        <f>SUM(D35:D41)</f>
        <v>0</v>
      </c>
    </row>
    <row r="35" spans="1:8" x14ac:dyDescent="0.2">
      <c r="A35" s="21" t="s">
        <v>111</v>
      </c>
      <c r="B35" s="28"/>
      <c r="C35" s="28"/>
      <c r="D35" s="28"/>
    </row>
    <row r="36" spans="1:8" x14ac:dyDescent="0.2">
      <c r="A36" s="21" t="s">
        <v>112</v>
      </c>
      <c r="B36" s="28">
        <v>-46263.97</v>
      </c>
      <c r="C36" s="136">
        <v>-18048.93</v>
      </c>
      <c r="D36" s="28"/>
    </row>
    <row r="37" spans="1:8" x14ac:dyDescent="0.2">
      <c r="A37" s="21" t="s">
        <v>113</v>
      </c>
      <c r="B37" s="28">
        <v>-398265.41</v>
      </c>
      <c r="C37" s="136">
        <v>-43624.98</v>
      </c>
      <c r="D37" s="28"/>
    </row>
    <row r="38" spans="1:8" x14ac:dyDescent="0.2">
      <c r="A38" s="21" t="s">
        <v>114</v>
      </c>
      <c r="B38" s="28"/>
      <c r="C38" s="136"/>
      <c r="D38" s="28"/>
    </row>
    <row r="39" spans="1:8" x14ac:dyDescent="0.2">
      <c r="A39" s="21" t="s">
        <v>317</v>
      </c>
      <c r="B39" s="28">
        <v>-3107.7</v>
      </c>
      <c r="C39" s="136"/>
      <c r="D39" s="28"/>
    </row>
    <row r="40" spans="1:8" x14ac:dyDescent="0.2">
      <c r="A40" s="21" t="s">
        <v>115</v>
      </c>
      <c r="B40" s="28"/>
      <c r="C40" s="28"/>
      <c r="D40" s="28"/>
    </row>
    <row r="41" spans="1:8" x14ac:dyDescent="0.2">
      <c r="A41" s="21" t="s">
        <v>116</v>
      </c>
      <c r="B41" s="28"/>
      <c r="C41" s="28"/>
      <c r="D41" s="28"/>
    </row>
    <row r="42" spans="1:8" x14ac:dyDescent="0.2">
      <c r="A42" s="51" t="s">
        <v>117</v>
      </c>
      <c r="B42" s="39">
        <f>SUM(B43:B49)</f>
        <v>0</v>
      </c>
      <c r="C42" s="39">
        <f>SUM(C43:C49)</f>
        <v>0</v>
      </c>
      <c r="D42" s="138">
        <f>SUM(D43:D49)</f>
        <v>0</v>
      </c>
    </row>
    <row r="43" spans="1:8" x14ac:dyDescent="0.2">
      <c r="A43" s="21" t="s">
        <v>111</v>
      </c>
      <c r="B43" s="28"/>
      <c r="C43" s="28"/>
      <c r="D43" s="28"/>
    </row>
    <row r="44" spans="1:8" x14ac:dyDescent="0.2">
      <c r="A44" s="21" t="s">
        <v>112</v>
      </c>
      <c r="B44" s="28"/>
      <c r="C44" s="28"/>
      <c r="D44" s="28"/>
    </row>
    <row r="45" spans="1:8" x14ac:dyDescent="0.2">
      <c r="A45" s="21" t="s">
        <v>113</v>
      </c>
      <c r="B45" s="28"/>
      <c r="C45" s="28"/>
      <c r="D45" s="28"/>
    </row>
    <row r="46" spans="1:8" x14ac:dyDescent="0.2">
      <c r="A46" s="21" t="s">
        <v>114</v>
      </c>
      <c r="B46" s="28"/>
      <c r="C46" s="28"/>
      <c r="D46" s="28"/>
    </row>
    <row r="47" spans="1:8" x14ac:dyDescent="0.2">
      <c r="A47" s="21" t="s">
        <v>317</v>
      </c>
      <c r="B47" s="28"/>
      <c r="C47" s="136"/>
      <c r="D47" s="28"/>
    </row>
    <row r="48" spans="1:8" x14ac:dyDescent="0.2">
      <c r="A48" s="21" t="s">
        <v>115</v>
      </c>
      <c r="B48" s="28"/>
      <c r="C48" s="28"/>
      <c r="D48" s="28"/>
    </row>
    <row r="49" spans="1:4" x14ac:dyDescent="0.2">
      <c r="A49" s="21" t="s">
        <v>116</v>
      </c>
      <c r="B49" s="28"/>
      <c r="C49" s="28"/>
      <c r="D49" s="28"/>
    </row>
    <row r="50" spans="1:4" x14ac:dyDescent="0.2">
      <c r="A50" s="52" t="s">
        <v>118</v>
      </c>
      <c r="B50" s="41">
        <f>+B42+B34</f>
        <v>-447637.08</v>
      </c>
      <c r="C50" s="41">
        <f>+C42+C34</f>
        <v>-61673.91</v>
      </c>
      <c r="D50" s="41">
        <f>+D42+D34</f>
        <v>0</v>
      </c>
    </row>
    <row r="51" spans="1:4" x14ac:dyDescent="0.2">
      <c r="A51" s="48" t="s">
        <v>120</v>
      </c>
      <c r="B51" s="49"/>
      <c r="C51" s="49"/>
      <c r="D51" s="26"/>
    </row>
    <row r="52" spans="1:4" x14ac:dyDescent="0.2">
      <c r="A52" s="50" t="s">
        <v>121</v>
      </c>
      <c r="B52" s="27">
        <f>SUM(B53:B58)</f>
        <v>2523683</v>
      </c>
      <c r="C52" s="27">
        <f>SUM(C53:C58)</f>
        <v>2323683</v>
      </c>
      <c r="D52" s="27">
        <f>SUM(D53:D58)</f>
        <v>2267888</v>
      </c>
    </row>
    <row r="53" spans="1:4" x14ac:dyDescent="0.2">
      <c r="A53" s="21" t="s">
        <v>153</v>
      </c>
      <c r="B53" s="28"/>
      <c r="C53" s="28"/>
      <c r="D53" s="28"/>
    </row>
    <row r="54" spans="1:4" x14ac:dyDescent="0.2">
      <c r="A54" s="21" t="s">
        <v>154</v>
      </c>
      <c r="B54" s="28"/>
      <c r="C54" s="28"/>
      <c r="D54" s="28"/>
    </row>
    <row r="55" spans="1:4" x14ac:dyDescent="0.2">
      <c r="A55" s="21" t="s">
        <v>155</v>
      </c>
      <c r="B55" s="28"/>
      <c r="C55" s="28"/>
      <c r="D55" s="28"/>
    </row>
    <row r="56" spans="1:4" x14ac:dyDescent="0.2">
      <c r="A56" s="21" t="s">
        <v>156</v>
      </c>
      <c r="B56" s="28"/>
      <c r="C56" s="28"/>
      <c r="D56" s="28"/>
    </row>
    <row r="57" spans="1:4" x14ac:dyDescent="0.2">
      <c r="A57" s="21" t="s">
        <v>157</v>
      </c>
      <c r="B57" s="28">
        <v>300000</v>
      </c>
      <c r="C57" s="28">
        <v>100000</v>
      </c>
      <c r="D57" s="28"/>
    </row>
    <row r="58" spans="1:4" x14ac:dyDescent="0.2">
      <c r="A58" s="21" t="s">
        <v>174</v>
      </c>
      <c r="B58" s="28">
        <v>2223683</v>
      </c>
      <c r="C58" s="28">
        <v>2223683</v>
      </c>
      <c r="D58" s="136">
        <v>2267888</v>
      </c>
    </row>
    <row r="59" spans="1:4" x14ac:dyDescent="0.2">
      <c r="A59" s="51" t="s">
        <v>122</v>
      </c>
      <c r="B59" s="39">
        <f>+B60+B65</f>
        <v>74926.880000000005</v>
      </c>
      <c r="C59" s="138">
        <f>+C60+C65</f>
        <v>-13108.33</v>
      </c>
      <c r="D59" s="138">
        <f>+D60+D65</f>
        <v>0</v>
      </c>
    </row>
    <row r="60" spans="1:4" x14ac:dyDescent="0.2">
      <c r="A60" s="21" t="s">
        <v>123</v>
      </c>
      <c r="B60" s="28">
        <f>+B61+B62+B63+B64</f>
        <v>76273.990000000005</v>
      </c>
      <c r="C60" s="136">
        <f>+C61+C62+C63+C64</f>
        <v>0</v>
      </c>
      <c r="D60" s="136">
        <f>+D61+D62+D63+D64</f>
        <v>0</v>
      </c>
    </row>
    <row r="61" spans="1:4" x14ac:dyDescent="0.2">
      <c r="A61" s="35" t="s">
        <v>158</v>
      </c>
      <c r="B61" s="28"/>
      <c r="C61" s="136"/>
      <c r="D61" s="136"/>
    </row>
    <row r="62" spans="1:4" x14ac:dyDescent="0.2">
      <c r="A62" s="35" t="s">
        <v>124</v>
      </c>
      <c r="B62" s="28"/>
      <c r="C62" s="136"/>
      <c r="D62" s="136"/>
    </row>
    <row r="63" spans="1:4" x14ac:dyDescent="0.2">
      <c r="A63" s="35" t="s">
        <v>125</v>
      </c>
      <c r="B63" s="28"/>
      <c r="C63" s="136"/>
      <c r="D63" s="136"/>
    </row>
    <row r="64" spans="1:4" x14ac:dyDescent="0.2">
      <c r="A64" s="35" t="s">
        <v>159</v>
      </c>
      <c r="B64" s="28">
        <v>76273.990000000005</v>
      </c>
      <c r="C64" s="136"/>
      <c r="D64" s="136"/>
    </row>
    <row r="65" spans="1:6" x14ac:dyDescent="0.2">
      <c r="A65" s="21" t="s">
        <v>256</v>
      </c>
      <c r="B65" s="28">
        <f>+B66+B67+B68+B69</f>
        <v>-1347.11</v>
      </c>
      <c r="C65" s="136">
        <f>+C66+C67+C68+C69</f>
        <v>-13108.33</v>
      </c>
      <c r="D65" s="136">
        <f>+D66+D67+D68+D69</f>
        <v>0</v>
      </c>
    </row>
    <row r="66" spans="1:6" x14ac:dyDescent="0.2">
      <c r="A66" s="35" t="s">
        <v>160</v>
      </c>
      <c r="B66" s="28"/>
      <c r="C66" s="136"/>
      <c r="D66" s="136"/>
    </row>
    <row r="67" spans="1:6" x14ac:dyDescent="0.2">
      <c r="A67" s="35" t="s">
        <v>126</v>
      </c>
      <c r="B67" s="28">
        <v>-1347.11</v>
      </c>
      <c r="C67" s="136">
        <v>-1101.8499999999999</v>
      </c>
      <c r="D67" s="136"/>
    </row>
    <row r="68" spans="1:6" x14ac:dyDescent="0.2">
      <c r="A68" s="35" t="s">
        <v>127</v>
      </c>
      <c r="B68" s="28"/>
      <c r="C68" s="136"/>
      <c r="D68" s="136"/>
    </row>
    <row r="69" spans="1:6" x14ac:dyDescent="0.2">
      <c r="A69" s="35" t="s">
        <v>161</v>
      </c>
      <c r="B69" s="28"/>
      <c r="C69" s="136">
        <v>-12006.48</v>
      </c>
      <c r="D69" s="136"/>
    </row>
    <row r="70" spans="1:6" x14ac:dyDescent="0.2">
      <c r="A70" s="51" t="s">
        <v>132</v>
      </c>
      <c r="B70" s="39">
        <f>+B71+B72</f>
        <v>0</v>
      </c>
      <c r="C70" s="39">
        <f>+C71+C72</f>
        <v>0</v>
      </c>
      <c r="D70" s="39">
        <f>+D71+D72</f>
        <v>0</v>
      </c>
    </row>
    <row r="71" spans="1:6" s="1" customFormat="1" x14ac:dyDescent="0.2">
      <c r="A71" s="21" t="s">
        <v>128</v>
      </c>
      <c r="B71" s="44"/>
      <c r="C71" s="44"/>
      <c r="D71" s="44"/>
    </row>
    <row r="72" spans="1:6" x14ac:dyDescent="0.2">
      <c r="A72" s="21" t="s">
        <v>129</v>
      </c>
      <c r="B72" s="28"/>
      <c r="C72" s="28"/>
      <c r="D72" s="28"/>
    </row>
    <row r="73" spans="1:6" x14ac:dyDescent="0.2">
      <c r="A73" s="52" t="s">
        <v>162</v>
      </c>
      <c r="B73" s="41">
        <f>+B52+B59+B70</f>
        <v>2598609.88</v>
      </c>
      <c r="C73" s="41">
        <f>+C52+C59+C70</f>
        <v>2310574.67</v>
      </c>
      <c r="D73" s="41">
        <f>+D52+D59+D70</f>
        <v>2267888</v>
      </c>
    </row>
    <row r="74" spans="1:6" x14ac:dyDescent="0.2">
      <c r="A74" s="48" t="s">
        <v>260</v>
      </c>
      <c r="B74" s="79"/>
      <c r="C74" s="25"/>
      <c r="D74" s="26"/>
    </row>
    <row r="75" spans="1:6" x14ac:dyDescent="0.2">
      <c r="A75" s="48" t="s">
        <v>163</v>
      </c>
      <c r="B75" s="25">
        <f>B73+B50+B32</f>
        <v>691300.88999999943</v>
      </c>
      <c r="C75" s="25">
        <f>C73+C50+C32</f>
        <v>-1249737.9700000007</v>
      </c>
      <c r="D75" s="25">
        <f>D73+D50+D32</f>
        <v>160326.27000000002</v>
      </c>
    </row>
    <row r="76" spans="1:6" x14ac:dyDescent="0.2">
      <c r="A76" s="20" t="s">
        <v>130</v>
      </c>
      <c r="B76" s="28">
        <v>1428673.16</v>
      </c>
      <c r="C76" s="136">
        <v>2119974.0499999998</v>
      </c>
      <c r="D76" s="136">
        <f>C77</f>
        <v>870236.08</v>
      </c>
      <c r="F76" s="141"/>
    </row>
    <row r="77" spans="1:6" x14ac:dyDescent="0.2">
      <c r="A77" s="36" t="s">
        <v>131</v>
      </c>
      <c r="B77" s="45">
        <v>2119974.0499999998</v>
      </c>
      <c r="C77" s="200">
        <v>870236.08</v>
      </c>
      <c r="D77" s="200">
        <v>1030562.35</v>
      </c>
    </row>
    <row r="78" spans="1:6" ht="5.25" customHeight="1" x14ac:dyDescent="0.2">
      <c r="A78" s="111"/>
      <c r="B78" s="112"/>
      <c r="C78" s="112"/>
      <c r="D78" s="112"/>
    </row>
    <row r="79" spans="1:6" ht="35.25" customHeight="1" x14ac:dyDescent="0.2">
      <c r="A79" s="274" t="s">
        <v>261</v>
      </c>
      <c r="B79" s="274"/>
      <c r="C79" s="274"/>
      <c r="D79" s="274"/>
    </row>
    <row r="80" spans="1:6" x14ac:dyDescent="0.2">
      <c r="C80" s="141"/>
    </row>
    <row r="82" spans="3:3" x14ac:dyDescent="0.2">
      <c r="C82" s="141"/>
    </row>
  </sheetData>
  <mergeCells count="1">
    <mergeCell ref="A79:D79"/>
  </mergeCells>
  <phoneticPr fontId="5" type="noConversion"/>
  <printOptions horizontalCentered="1"/>
  <pageMargins left="0.43307086614173229" right="0.43307086614173229" top="0.47244094488188981" bottom="0.47244094488188981" header="0" footer="0"/>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75" workbookViewId="0">
      <selection activeCell="A6" sqref="A6"/>
    </sheetView>
  </sheetViews>
  <sheetFormatPr baseColWidth="10" defaultRowHeight="12.75" x14ac:dyDescent="0.2"/>
  <cols>
    <col min="1" max="1" width="54.42578125" style="7" customWidth="1"/>
    <col min="2" max="2" width="17.42578125" style="7" customWidth="1"/>
    <col min="3" max="3" width="13.140625" style="7" customWidth="1"/>
    <col min="4" max="5" width="18" style="7" customWidth="1"/>
    <col min="6" max="6" width="14" style="7" bestFit="1" customWidth="1"/>
    <col min="7" max="16384" width="11.42578125" style="7"/>
  </cols>
  <sheetData>
    <row r="1" spans="1:6" ht="15" x14ac:dyDescent="0.2">
      <c r="A1" s="278" t="s">
        <v>184</v>
      </c>
      <c r="B1" s="279"/>
      <c r="C1" s="279"/>
      <c r="D1" s="279"/>
      <c r="E1" s="280"/>
      <c r="F1" s="204">
        <v>2021</v>
      </c>
    </row>
    <row r="2" spans="1:6" ht="20.25" customHeight="1" x14ac:dyDescent="0.2">
      <c r="A2" s="281" t="s">
        <v>312</v>
      </c>
      <c r="B2" s="282"/>
      <c r="C2" s="282"/>
      <c r="D2" s="282"/>
      <c r="E2" s="283"/>
      <c r="F2" s="60" t="s">
        <v>229</v>
      </c>
    </row>
    <row r="3" spans="1:6" ht="21" customHeight="1" x14ac:dyDescent="0.2">
      <c r="A3" s="284" t="s">
        <v>214</v>
      </c>
      <c r="B3" s="285"/>
      <c r="C3" s="285"/>
      <c r="D3" s="285"/>
      <c r="E3" s="285"/>
      <c r="F3" s="286"/>
    </row>
    <row r="4" spans="1:6" ht="25.5" x14ac:dyDescent="0.2">
      <c r="A4" s="72" t="s">
        <v>215</v>
      </c>
      <c r="B4" s="2" t="s">
        <v>185</v>
      </c>
      <c r="C4" s="2" t="s">
        <v>186</v>
      </c>
      <c r="D4" s="2" t="s">
        <v>187</v>
      </c>
      <c r="E4" s="2" t="s">
        <v>188</v>
      </c>
      <c r="F4" s="17" t="s">
        <v>216</v>
      </c>
    </row>
    <row r="5" spans="1:6" ht="17.100000000000001" customHeight="1" x14ac:dyDescent="0.2">
      <c r="A5" s="154" t="s">
        <v>348</v>
      </c>
      <c r="B5" s="97">
        <v>40434</v>
      </c>
      <c r="C5" s="150" t="s">
        <v>341</v>
      </c>
      <c r="D5" s="149" t="s">
        <v>340</v>
      </c>
      <c r="E5" s="128" t="s">
        <v>329</v>
      </c>
      <c r="F5" s="128" t="s">
        <v>342</v>
      </c>
    </row>
    <row r="6" spans="1:6" ht="17.100000000000001" customHeight="1" x14ac:dyDescent="0.2">
      <c r="A6" s="201" t="s">
        <v>349</v>
      </c>
      <c r="B6" s="136">
        <v>80000</v>
      </c>
      <c r="C6" s="202" t="s">
        <v>341</v>
      </c>
      <c r="D6" s="202" t="s">
        <v>340</v>
      </c>
      <c r="E6" s="202" t="s">
        <v>329</v>
      </c>
      <c r="F6" s="203" t="s">
        <v>342</v>
      </c>
    </row>
    <row r="7" spans="1:6" ht="17.100000000000001" customHeight="1" x14ac:dyDescent="0.2">
      <c r="A7" s="81"/>
      <c r="B7" s="28"/>
      <c r="C7" s="109"/>
      <c r="D7" s="109"/>
      <c r="E7" s="109"/>
      <c r="F7" s="109"/>
    </row>
    <row r="8" spans="1:6" ht="17.100000000000001" customHeight="1" x14ac:dyDescent="0.2">
      <c r="A8" s="81"/>
      <c r="B8" s="28"/>
      <c r="C8" s="109"/>
      <c r="D8" s="109"/>
      <c r="E8" s="109"/>
      <c r="F8" s="109"/>
    </row>
    <row r="9" spans="1:6" ht="17.100000000000001" customHeight="1" x14ac:dyDescent="0.2">
      <c r="A9" s="82"/>
      <c r="B9" s="45"/>
      <c r="C9" s="110"/>
      <c r="D9" s="110"/>
      <c r="E9" s="110"/>
      <c r="F9" s="110"/>
    </row>
    <row r="10" spans="1:6" ht="25.5" x14ac:dyDescent="0.2">
      <c r="A10" s="72" t="s">
        <v>217</v>
      </c>
      <c r="B10" s="100" t="s">
        <v>185</v>
      </c>
      <c r="C10" s="2" t="s">
        <v>186</v>
      </c>
      <c r="D10" s="2" t="s">
        <v>187</v>
      </c>
      <c r="E10" s="2" t="s">
        <v>188</v>
      </c>
      <c r="F10" s="2" t="s">
        <v>218</v>
      </c>
    </row>
    <row r="11" spans="1:6" ht="17.100000000000001" customHeight="1" x14ac:dyDescent="0.2">
      <c r="A11" s="80"/>
      <c r="B11" s="97"/>
      <c r="C11" s="128"/>
      <c r="D11" s="128"/>
      <c r="E11" s="128"/>
      <c r="F11" s="128"/>
    </row>
    <row r="12" spans="1:6" ht="17.100000000000001" customHeight="1" x14ac:dyDescent="0.2">
      <c r="A12" s="81"/>
      <c r="B12" s="28"/>
      <c r="C12" s="109"/>
      <c r="D12" s="109"/>
      <c r="E12" s="109"/>
      <c r="F12" s="109"/>
    </row>
    <row r="13" spans="1:6" ht="17.100000000000001" customHeight="1" x14ac:dyDescent="0.2">
      <c r="A13" s="81"/>
      <c r="B13" s="28"/>
      <c r="C13" s="109"/>
      <c r="D13" s="109"/>
      <c r="E13" s="109"/>
      <c r="F13" s="109"/>
    </row>
    <row r="14" spans="1:6" ht="17.100000000000001" customHeight="1" x14ac:dyDescent="0.2">
      <c r="A14" s="81"/>
      <c r="B14" s="28"/>
      <c r="C14" s="109"/>
      <c r="D14" s="109"/>
      <c r="E14" s="109"/>
      <c r="F14" s="109"/>
    </row>
    <row r="15" spans="1:6" ht="17.100000000000001" customHeight="1" x14ac:dyDescent="0.2">
      <c r="A15" s="82"/>
      <c r="B15" s="45"/>
      <c r="C15" s="110"/>
      <c r="D15" s="110"/>
      <c r="E15" s="110"/>
      <c r="F15" s="110"/>
    </row>
    <row r="16" spans="1:6" ht="19.5" customHeight="1" x14ac:dyDescent="0.2">
      <c r="A16" s="322" t="s">
        <v>219</v>
      </c>
      <c r="B16" s="323"/>
      <c r="C16" s="323"/>
      <c r="D16" s="323"/>
      <c r="E16" s="323"/>
      <c r="F16" s="324"/>
    </row>
    <row r="17" spans="1:6" ht="27.75" customHeight="1" x14ac:dyDescent="0.2">
      <c r="A17" s="73" t="s">
        <v>220</v>
      </c>
      <c r="B17" s="74"/>
      <c r="C17" s="74"/>
      <c r="D17" s="74"/>
      <c r="E17" s="98"/>
      <c r="F17" s="96" t="s">
        <v>185</v>
      </c>
    </row>
    <row r="18" spans="1:6" ht="17.100000000000001" customHeight="1" x14ac:dyDescent="0.2">
      <c r="A18" s="90" t="s">
        <v>190</v>
      </c>
      <c r="B18" s="91"/>
      <c r="C18" s="91"/>
      <c r="D18" s="91"/>
      <c r="E18" s="87"/>
      <c r="F18" s="97"/>
    </row>
    <row r="19" spans="1:6" ht="17.100000000000001" customHeight="1" x14ac:dyDescent="0.2">
      <c r="A19" s="92" t="s">
        <v>191</v>
      </c>
      <c r="B19" s="93"/>
      <c r="C19" s="93"/>
      <c r="D19" s="93"/>
      <c r="E19" s="88"/>
      <c r="F19" s="28"/>
    </row>
    <row r="20" spans="1:6" ht="17.100000000000001" customHeight="1" x14ac:dyDescent="0.2">
      <c r="A20" s="94" t="s">
        <v>192</v>
      </c>
      <c r="B20" s="95"/>
      <c r="C20" s="95"/>
      <c r="D20" s="95"/>
      <c r="E20" s="89"/>
      <c r="F20" s="45"/>
    </row>
    <row r="21" spans="1:6" x14ac:dyDescent="0.2">
      <c r="A21" s="75" t="s">
        <v>221</v>
      </c>
      <c r="B21" s="74"/>
      <c r="C21" s="74"/>
      <c r="D21" s="74"/>
      <c r="E21" s="61"/>
      <c r="F21" s="99"/>
    </row>
    <row r="22" spans="1:6" ht="17.100000000000001" customHeight="1" x14ac:dyDescent="0.2">
      <c r="A22" s="90" t="s">
        <v>193</v>
      </c>
      <c r="B22" s="91"/>
      <c r="C22" s="91"/>
      <c r="D22" s="91"/>
      <c r="E22" s="87"/>
      <c r="F22" s="97"/>
    </row>
    <row r="23" spans="1:6" ht="17.100000000000001" customHeight="1" x14ac:dyDescent="0.2">
      <c r="A23" s="92" t="s">
        <v>194</v>
      </c>
      <c r="B23" s="93"/>
      <c r="C23" s="93"/>
      <c r="D23" s="93"/>
      <c r="E23" s="88"/>
      <c r="F23" s="28"/>
    </row>
    <row r="24" spans="1:6" ht="17.100000000000001" customHeight="1" x14ac:dyDescent="0.2">
      <c r="A24" s="94" t="s">
        <v>192</v>
      </c>
      <c r="B24" s="95"/>
      <c r="C24" s="95"/>
      <c r="D24" s="95"/>
      <c r="E24" s="89"/>
      <c r="F24" s="45"/>
    </row>
    <row r="25" spans="1:6" ht="3" customHeight="1" x14ac:dyDescent="0.2">
      <c r="A25" s="62"/>
      <c r="B25" s="63"/>
      <c r="C25" s="63"/>
      <c r="D25" s="63"/>
      <c r="E25" s="63"/>
      <c r="F25" s="63"/>
    </row>
    <row r="26" spans="1:6" ht="75.75" customHeight="1" x14ac:dyDescent="0.2">
      <c r="A26" s="325" t="s">
        <v>361</v>
      </c>
      <c r="B26" s="326"/>
      <c r="C26" s="326"/>
      <c r="D26" s="326"/>
      <c r="E26" s="326"/>
      <c r="F26" s="326"/>
    </row>
  </sheetData>
  <mergeCells count="5">
    <mergeCell ref="A1:E1"/>
    <mergeCell ref="A2:E2"/>
    <mergeCell ref="A16:F16"/>
    <mergeCell ref="A26:F26"/>
    <mergeCell ref="A3:F3"/>
  </mergeCells>
  <phoneticPr fontId="5" type="noConversion"/>
  <printOptions horizontalCentered="1"/>
  <pageMargins left="0.54" right="0.69" top="0.59055118110236227" bottom="0.39370078740157483"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A30" sqref="A30"/>
    </sheetView>
  </sheetViews>
  <sheetFormatPr baseColWidth="10" defaultRowHeight="12.75" x14ac:dyDescent="0.2"/>
  <cols>
    <col min="1" max="1" width="30.85546875" customWidth="1"/>
    <col min="2" max="2" width="11.7109375" bestFit="1" customWidth="1"/>
    <col min="6" max="6" width="14.42578125" customWidth="1"/>
    <col min="9" max="9" width="12" bestFit="1" customWidth="1"/>
  </cols>
  <sheetData>
    <row r="1" spans="1:9" ht="24" customHeight="1" x14ac:dyDescent="0.2">
      <c r="A1" s="278" t="s">
        <v>222</v>
      </c>
      <c r="B1" s="279"/>
      <c r="C1" s="279"/>
      <c r="D1" s="279"/>
      <c r="E1" s="279"/>
      <c r="F1" s="279"/>
      <c r="G1" s="279"/>
      <c r="H1" s="59"/>
      <c r="I1" s="72">
        <v>2021</v>
      </c>
    </row>
    <row r="2" spans="1:9" ht="24" customHeight="1" x14ac:dyDescent="0.2">
      <c r="A2" s="327" t="s">
        <v>312</v>
      </c>
      <c r="B2" s="328"/>
      <c r="C2" s="328"/>
      <c r="D2" s="328"/>
      <c r="E2" s="328"/>
      <c r="F2" s="328"/>
      <c r="G2" s="328"/>
      <c r="H2" s="64"/>
      <c r="I2" s="96" t="s">
        <v>230</v>
      </c>
    </row>
    <row r="3" spans="1:9" x14ac:dyDescent="0.2">
      <c r="A3" s="6"/>
      <c r="B3" s="66"/>
      <c r="C3" s="6"/>
      <c r="D3" s="6"/>
      <c r="E3" s="6"/>
      <c r="F3" s="6"/>
      <c r="G3" s="6"/>
      <c r="H3" s="6"/>
      <c r="I3" s="6"/>
    </row>
    <row r="4" spans="1:9" x14ac:dyDescent="0.2">
      <c r="A4" s="329" t="s">
        <v>223</v>
      </c>
      <c r="B4" s="330"/>
      <c r="C4" s="330"/>
      <c r="D4" s="330"/>
      <c r="E4" s="330"/>
      <c r="F4" s="330"/>
      <c r="G4" s="330"/>
      <c r="H4" s="330"/>
      <c r="I4" s="331"/>
    </row>
    <row r="5" spans="1:9" s="67" customFormat="1" ht="76.5" x14ac:dyDescent="0.2">
      <c r="A5" s="108" t="s">
        <v>224</v>
      </c>
      <c r="B5" s="72" t="s">
        <v>225</v>
      </c>
      <c r="C5" s="72" t="s">
        <v>226</v>
      </c>
      <c r="D5" s="72" t="s">
        <v>227</v>
      </c>
      <c r="E5" s="72" t="s">
        <v>228</v>
      </c>
      <c r="F5" s="144" t="s">
        <v>362</v>
      </c>
      <c r="G5" s="145" t="s">
        <v>363</v>
      </c>
      <c r="H5" s="145" t="s">
        <v>364</v>
      </c>
      <c r="I5" s="145" t="s">
        <v>365</v>
      </c>
    </row>
    <row r="6" spans="1:9" x14ac:dyDescent="0.2">
      <c r="A6" s="114"/>
      <c r="B6" s="122"/>
      <c r="C6" s="129"/>
      <c r="D6" s="129"/>
      <c r="E6" s="205"/>
      <c r="F6" s="118"/>
      <c r="G6" s="118"/>
      <c r="H6" s="118"/>
      <c r="I6" s="122"/>
    </row>
    <row r="7" spans="1:9" x14ac:dyDescent="0.2">
      <c r="A7" s="114"/>
      <c r="B7" s="123"/>
      <c r="C7" s="130"/>
      <c r="D7" s="130"/>
      <c r="E7" s="130"/>
      <c r="F7" s="119"/>
      <c r="G7" s="119"/>
      <c r="H7" s="119"/>
      <c r="I7" s="123"/>
    </row>
    <row r="8" spans="1:9" x14ac:dyDescent="0.2">
      <c r="A8" s="114"/>
      <c r="B8" s="123"/>
      <c r="C8" s="130"/>
      <c r="D8" s="130"/>
      <c r="E8" s="206"/>
      <c r="F8" s="119"/>
      <c r="G8" s="119"/>
      <c r="H8" s="119"/>
      <c r="I8" s="123"/>
    </row>
    <row r="9" spans="1:9" x14ac:dyDescent="0.2">
      <c r="A9" s="114"/>
      <c r="B9" s="123"/>
      <c r="C9" s="130"/>
      <c r="D9" s="130"/>
      <c r="E9" s="130"/>
      <c r="F9" s="119"/>
      <c r="G9" s="119"/>
      <c r="H9" s="119"/>
      <c r="I9" s="123"/>
    </row>
    <row r="10" spans="1:9" x14ac:dyDescent="0.2">
      <c r="A10" s="114"/>
      <c r="B10" s="123"/>
      <c r="C10" s="130"/>
      <c r="D10" s="130"/>
      <c r="E10" s="130"/>
      <c r="F10" s="119"/>
      <c r="G10" s="119"/>
      <c r="H10" s="119"/>
      <c r="I10" s="123"/>
    </row>
    <row r="11" spans="1:9" x14ac:dyDescent="0.2">
      <c r="A11" s="114"/>
      <c r="B11" s="123"/>
      <c r="C11" s="130"/>
      <c r="D11" s="130"/>
      <c r="E11" s="130"/>
      <c r="F11" s="119"/>
      <c r="G11" s="119"/>
      <c r="H11" s="119"/>
      <c r="I11" s="123"/>
    </row>
    <row r="12" spans="1:9" x14ac:dyDescent="0.2">
      <c r="A12" s="114"/>
      <c r="B12" s="123"/>
      <c r="C12" s="130"/>
      <c r="D12" s="130"/>
      <c r="E12" s="130"/>
      <c r="F12" s="119"/>
      <c r="G12" s="119"/>
      <c r="H12" s="119"/>
      <c r="I12" s="123"/>
    </row>
    <row r="13" spans="1:9" x14ac:dyDescent="0.2">
      <c r="A13" s="114"/>
      <c r="B13" s="123"/>
      <c r="C13" s="130"/>
      <c r="D13" s="130"/>
      <c r="E13" s="130"/>
      <c r="F13" s="119"/>
      <c r="G13" s="119"/>
      <c r="H13" s="119"/>
      <c r="I13" s="123"/>
    </row>
    <row r="14" spans="1:9" x14ac:dyDescent="0.2">
      <c r="A14" s="114"/>
      <c r="B14" s="123"/>
      <c r="C14" s="130"/>
      <c r="D14" s="130"/>
      <c r="E14" s="130"/>
      <c r="F14" s="119"/>
      <c r="G14" s="119"/>
      <c r="H14" s="119"/>
      <c r="I14" s="123"/>
    </row>
    <row r="15" spans="1:9" x14ac:dyDescent="0.2">
      <c r="A15" s="114"/>
      <c r="B15" s="123"/>
      <c r="C15" s="130"/>
      <c r="D15" s="130"/>
      <c r="E15" s="130"/>
      <c r="F15" s="119"/>
      <c r="G15" s="119"/>
      <c r="H15" s="119"/>
      <c r="I15" s="123"/>
    </row>
    <row r="16" spans="1:9" x14ac:dyDescent="0.2">
      <c r="A16" s="114"/>
      <c r="B16" s="123"/>
      <c r="C16" s="130"/>
      <c r="D16" s="130"/>
      <c r="E16" s="130"/>
      <c r="F16" s="119"/>
      <c r="G16" s="119"/>
      <c r="H16" s="119"/>
      <c r="I16" s="123"/>
    </row>
    <row r="17" spans="1:9" x14ac:dyDescent="0.2">
      <c r="A17" s="114"/>
      <c r="B17" s="123"/>
      <c r="C17" s="130"/>
      <c r="D17" s="130"/>
      <c r="E17" s="130"/>
      <c r="F17" s="119"/>
      <c r="G17" s="119"/>
      <c r="H17" s="119"/>
      <c r="I17" s="123"/>
    </row>
    <row r="18" spans="1:9" x14ac:dyDescent="0.2">
      <c r="A18" s="114"/>
      <c r="B18" s="123"/>
      <c r="C18" s="130"/>
      <c r="D18" s="130"/>
      <c r="E18" s="130"/>
      <c r="F18" s="119"/>
      <c r="G18" s="119"/>
      <c r="H18" s="119"/>
      <c r="I18" s="123"/>
    </row>
    <row r="19" spans="1:9" x14ac:dyDescent="0.2">
      <c r="A19" s="114"/>
      <c r="B19" s="123"/>
      <c r="C19" s="130"/>
      <c r="D19" s="130"/>
      <c r="E19" s="130"/>
      <c r="F19" s="119"/>
      <c r="G19" s="119"/>
      <c r="H19" s="119"/>
      <c r="I19" s="123"/>
    </row>
    <row r="20" spans="1:9" x14ac:dyDescent="0.2">
      <c r="A20" s="114"/>
      <c r="B20" s="123"/>
      <c r="C20" s="130"/>
      <c r="D20" s="130"/>
      <c r="E20" s="130"/>
      <c r="F20" s="119"/>
      <c r="G20" s="119"/>
      <c r="H20" s="119"/>
      <c r="I20" s="123"/>
    </row>
    <row r="21" spans="1:9" x14ac:dyDescent="0.2">
      <c r="A21" s="114"/>
      <c r="B21" s="123"/>
      <c r="C21" s="130"/>
      <c r="D21" s="130"/>
      <c r="E21" s="130"/>
      <c r="F21" s="119"/>
      <c r="G21" s="119"/>
      <c r="H21" s="119"/>
      <c r="I21" s="123"/>
    </row>
    <row r="22" spans="1:9" x14ac:dyDescent="0.2">
      <c r="A22" s="114"/>
      <c r="B22" s="123"/>
      <c r="C22" s="130"/>
      <c r="D22" s="130"/>
      <c r="E22" s="130"/>
      <c r="F22" s="119"/>
      <c r="G22" s="119"/>
      <c r="H22" s="119"/>
      <c r="I22" s="123"/>
    </row>
    <row r="23" spans="1:9" x14ac:dyDescent="0.2">
      <c r="A23" s="114"/>
      <c r="B23" s="123"/>
      <c r="C23" s="130"/>
      <c r="D23" s="130"/>
      <c r="E23" s="130"/>
      <c r="F23" s="119"/>
      <c r="G23" s="119"/>
      <c r="H23" s="119"/>
      <c r="I23" s="123"/>
    </row>
    <row r="24" spans="1:9" x14ac:dyDescent="0.2">
      <c r="A24" s="114"/>
      <c r="B24" s="123"/>
      <c r="C24" s="130"/>
      <c r="D24" s="130"/>
      <c r="E24" s="130"/>
      <c r="F24" s="119"/>
      <c r="G24" s="119"/>
      <c r="H24" s="119"/>
      <c r="I24" s="123"/>
    </row>
    <row r="25" spans="1:9" x14ac:dyDescent="0.2">
      <c r="A25" s="114"/>
      <c r="B25" s="123"/>
      <c r="C25" s="130"/>
      <c r="D25" s="130"/>
      <c r="E25" s="130"/>
      <c r="F25" s="119"/>
      <c r="G25" s="119"/>
      <c r="H25" s="119"/>
      <c r="I25" s="123"/>
    </row>
    <row r="26" spans="1:9" x14ac:dyDescent="0.2">
      <c r="A26" s="83"/>
      <c r="B26" s="120"/>
      <c r="C26" s="131"/>
      <c r="D26" s="131"/>
      <c r="E26" s="131"/>
      <c r="F26" s="120"/>
      <c r="G26" s="120"/>
      <c r="H26" s="120"/>
      <c r="I26" s="120"/>
    </row>
    <row r="27" spans="1:9" x14ac:dyDescent="0.2">
      <c r="A27" s="84"/>
      <c r="B27" s="121"/>
      <c r="C27" s="132"/>
      <c r="D27" s="132"/>
      <c r="E27" s="132"/>
      <c r="F27" s="121"/>
      <c r="G27" s="121"/>
      <c r="H27" s="121"/>
      <c r="I27" s="121"/>
    </row>
    <row r="28" spans="1:9" ht="7.5" customHeight="1" x14ac:dyDescent="0.2"/>
    <row r="29" spans="1:9" ht="96" customHeight="1" x14ac:dyDescent="0.2">
      <c r="A29" s="332" t="s">
        <v>366</v>
      </c>
      <c r="B29" s="333"/>
      <c r="C29" s="333"/>
      <c r="D29" s="333"/>
      <c r="E29" s="333"/>
      <c r="F29" s="333"/>
      <c r="G29" s="333"/>
      <c r="H29" s="333"/>
      <c r="I29" s="333"/>
    </row>
  </sheetData>
  <mergeCells count="4">
    <mergeCell ref="A1:G1"/>
    <mergeCell ref="A2:G2"/>
    <mergeCell ref="A4:I4"/>
    <mergeCell ref="A29:I29"/>
  </mergeCells>
  <phoneticPr fontId="5" type="noConversion"/>
  <printOptions horizontalCentered="1"/>
  <pageMargins left="0.78740157480314965" right="0.78740157480314965" top="0.59055118110236227" bottom="0.3149606299212598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46"/>
  <sheetViews>
    <sheetView topLeftCell="G1" workbookViewId="0">
      <selection activeCell="V1" sqref="V1"/>
    </sheetView>
  </sheetViews>
  <sheetFormatPr baseColWidth="10" defaultRowHeight="12.75" x14ac:dyDescent="0.2"/>
  <cols>
    <col min="1" max="1" width="39.140625" style="157" customWidth="1"/>
    <col min="2" max="2" width="8" style="157" bestFit="1" customWidth="1"/>
    <col min="3" max="3" width="7.42578125" style="157" customWidth="1"/>
    <col min="4" max="4" width="16.140625" style="157" bestFit="1" customWidth="1"/>
    <col min="5" max="5" width="12" style="157" bestFit="1" customWidth="1"/>
    <col min="6" max="8" width="12" style="157" customWidth="1"/>
    <col min="9" max="9" width="7.7109375" style="157" customWidth="1"/>
    <col min="10" max="10" width="7.42578125" style="157" customWidth="1"/>
    <col min="11" max="11" width="16.140625" style="157" bestFit="1" customWidth="1"/>
    <col min="12" max="12" width="11.140625" style="157" bestFit="1" customWidth="1"/>
    <col min="13" max="13" width="11.85546875" style="157" customWidth="1"/>
    <col min="14" max="15" width="11.140625" style="157" customWidth="1"/>
    <col min="16" max="17" width="11.42578125" style="157"/>
    <col min="18" max="18" width="16.5703125" style="157" bestFit="1" customWidth="1"/>
    <col min="19" max="19" width="11.42578125" style="157"/>
    <col min="20" max="20" width="11.7109375" style="157" bestFit="1" customWidth="1"/>
    <col min="21" max="21" width="11.42578125" style="157"/>
    <col min="22" max="16384" width="11.42578125" style="185"/>
  </cols>
  <sheetData>
    <row r="1" spans="1:21" ht="22.5" customHeight="1" x14ac:dyDescent="0.2">
      <c r="A1" s="183"/>
      <c r="B1" s="184"/>
      <c r="C1" s="184"/>
      <c r="D1" s="184"/>
      <c r="E1" s="279" t="s">
        <v>6</v>
      </c>
      <c r="F1" s="279"/>
      <c r="G1" s="279"/>
      <c r="H1" s="279"/>
      <c r="I1" s="279"/>
      <c r="J1" s="279"/>
      <c r="K1" s="279"/>
      <c r="L1" s="279"/>
      <c r="M1" s="279"/>
      <c r="N1" s="279"/>
      <c r="O1" s="279"/>
      <c r="P1" s="279"/>
      <c r="Q1" s="279"/>
      <c r="R1" s="198"/>
      <c r="S1" s="182"/>
      <c r="T1" s="153">
        <v>2021</v>
      </c>
    </row>
    <row r="2" spans="1:21" ht="21.75" customHeight="1" x14ac:dyDescent="0.2">
      <c r="A2" s="327" t="s">
        <v>312</v>
      </c>
      <c r="B2" s="328"/>
      <c r="C2" s="328"/>
      <c r="D2" s="328"/>
      <c r="E2" s="328"/>
      <c r="F2" s="328"/>
      <c r="G2" s="328"/>
      <c r="H2" s="328"/>
      <c r="I2" s="328"/>
      <c r="J2" s="328"/>
      <c r="K2" s="328"/>
      <c r="L2" s="328"/>
      <c r="M2" s="328"/>
      <c r="N2" s="158"/>
      <c r="O2" s="156"/>
      <c r="S2" s="199"/>
      <c r="T2" s="65" t="s">
        <v>254</v>
      </c>
    </row>
    <row r="3" spans="1:21" ht="21.75" customHeight="1" x14ac:dyDescent="0.2">
      <c r="A3" s="338" t="s">
        <v>231</v>
      </c>
      <c r="B3" s="339"/>
      <c r="C3" s="339"/>
      <c r="D3" s="339"/>
      <c r="E3" s="339"/>
      <c r="F3" s="339"/>
      <c r="G3" s="339"/>
      <c r="H3" s="339"/>
      <c r="I3" s="339"/>
      <c r="J3" s="339"/>
      <c r="K3" s="339"/>
      <c r="L3" s="339"/>
      <c r="M3" s="339"/>
      <c r="N3" s="339"/>
      <c r="O3" s="339"/>
      <c r="P3" s="339"/>
      <c r="Q3" s="339"/>
      <c r="R3" s="339"/>
      <c r="S3" s="339"/>
      <c r="T3" s="181"/>
    </row>
    <row r="4" spans="1:21" ht="18.75" customHeight="1" x14ac:dyDescent="0.2">
      <c r="A4" s="159"/>
      <c r="B4" s="342" t="s">
        <v>367</v>
      </c>
      <c r="C4" s="343"/>
      <c r="D4" s="343"/>
      <c r="E4" s="343"/>
      <c r="F4" s="344"/>
      <c r="G4" s="342" t="s">
        <v>353</v>
      </c>
      <c r="H4" s="343"/>
      <c r="I4" s="343"/>
      <c r="J4" s="343"/>
      <c r="K4" s="343"/>
      <c r="L4" s="343"/>
      <c r="M4" s="344"/>
      <c r="N4" s="342" t="s">
        <v>352</v>
      </c>
      <c r="O4" s="343"/>
      <c r="P4" s="343"/>
      <c r="Q4" s="343"/>
      <c r="R4" s="343"/>
      <c r="S4" s="343"/>
      <c r="T4" s="155"/>
    </row>
    <row r="5" spans="1:21" ht="27" customHeight="1" x14ac:dyDescent="0.2">
      <c r="A5" s="160" t="s">
        <v>232</v>
      </c>
      <c r="B5" s="161" t="s">
        <v>233</v>
      </c>
      <c r="C5" s="161" t="s">
        <v>234</v>
      </c>
      <c r="D5" s="161" t="s">
        <v>335</v>
      </c>
      <c r="E5" s="161" t="s">
        <v>333</v>
      </c>
      <c r="F5" s="161" t="s">
        <v>336</v>
      </c>
      <c r="G5" s="161" t="s">
        <v>337</v>
      </c>
      <c r="H5" s="161" t="s">
        <v>338</v>
      </c>
      <c r="I5" s="161" t="s">
        <v>233</v>
      </c>
      <c r="J5" s="161" t="s">
        <v>234</v>
      </c>
      <c r="K5" s="161" t="s">
        <v>335</v>
      </c>
      <c r="L5" s="161" t="s">
        <v>333</v>
      </c>
      <c r="M5" s="161" t="s">
        <v>336</v>
      </c>
      <c r="N5" s="161" t="s">
        <v>337</v>
      </c>
      <c r="O5" s="161" t="s">
        <v>338</v>
      </c>
      <c r="P5" s="161" t="s">
        <v>233</v>
      </c>
      <c r="Q5" s="161" t="s">
        <v>234</v>
      </c>
      <c r="R5" s="161" t="s">
        <v>335</v>
      </c>
      <c r="S5" s="161" t="s">
        <v>333</v>
      </c>
      <c r="T5" s="161" t="s">
        <v>336</v>
      </c>
    </row>
    <row r="6" spans="1:21" ht="43.5" customHeight="1" x14ac:dyDescent="0.2">
      <c r="A6" s="162" t="s">
        <v>235</v>
      </c>
      <c r="B6" s="163">
        <v>1</v>
      </c>
      <c r="C6" s="163">
        <v>1</v>
      </c>
      <c r="D6" s="211">
        <v>61797.359999999993</v>
      </c>
      <c r="E6" s="211">
        <v>15505.339999999998</v>
      </c>
      <c r="F6" s="97">
        <f t="shared" ref="F6:F12" si="0">D6+E6</f>
        <v>77302.7</v>
      </c>
      <c r="G6" s="97">
        <v>1</v>
      </c>
      <c r="H6" s="97">
        <v>1</v>
      </c>
      <c r="I6" s="97">
        <v>1</v>
      </c>
      <c r="J6" s="97">
        <v>0.66</v>
      </c>
      <c r="K6" s="163">
        <v>65273.120000000003</v>
      </c>
      <c r="L6" s="163">
        <v>9197.14</v>
      </c>
      <c r="M6" s="97">
        <f t="shared" ref="M6:M11" si="1">K6+L6</f>
        <v>74470.260000000009</v>
      </c>
      <c r="N6" s="163"/>
      <c r="O6" s="163"/>
      <c r="P6" s="163">
        <v>1</v>
      </c>
      <c r="Q6" s="163">
        <v>1</v>
      </c>
      <c r="R6" s="97">
        <v>61797.36</v>
      </c>
      <c r="S6" s="163">
        <v>15453.09</v>
      </c>
      <c r="T6" s="97">
        <f t="shared" ref="T6:T11" si="2">R6+S6</f>
        <v>77250.45</v>
      </c>
    </row>
    <row r="7" spans="1:21" ht="23.1" customHeight="1" x14ac:dyDescent="0.2">
      <c r="A7" s="164" t="s">
        <v>236</v>
      </c>
      <c r="B7" s="165">
        <v>4</v>
      </c>
      <c r="C7" s="165">
        <v>4</v>
      </c>
      <c r="D7" s="165">
        <v>241510.35</v>
      </c>
      <c r="E7" s="165">
        <v>64877.84</v>
      </c>
      <c r="F7" s="28">
        <f t="shared" si="0"/>
        <v>306388.19</v>
      </c>
      <c r="G7" s="28"/>
      <c r="H7" s="28"/>
      <c r="I7" s="28">
        <v>4</v>
      </c>
      <c r="J7" s="28">
        <v>4</v>
      </c>
      <c r="K7" s="165">
        <v>235579.09</v>
      </c>
      <c r="L7" s="165">
        <v>61812.37</v>
      </c>
      <c r="M7" s="28">
        <f t="shared" si="1"/>
        <v>297391.46000000002</v>
      </c>
      <c r="N7" s="165"/>
      <c r="O7" s="165"/>
      <c r="P7" s="165">
        <v>4</v>
      </c>
      <c r="Q7" s="165">
        <v>4</v>
      </c>
      <c r="R7" s="28">
        <v>249684.46</v>
      </c>
      <c r="S7" s="165">
        <v>66477.69</v>
      </c>
      <c r="T7" s="28">
        <f t="shared" si="2"/>
        <v>316162.15000000002</v>
      </c>
    </row>
    <row r="8" spans="1:21" ht="23.1" customHeight="1" x14ac:dyDescent="0.2">
      <c r="A8" s="164" t="s">
        <v>237</v>
      </c>
      <c r="B8" s="165">
        <v>10</v>
      </c>
      <c r="C8" s="165">
        <v>9.375</v>
      </c>
      <c r="D8" s="165">
        <v>410317.5</v>
      </c>
      <c r="E8" s="165">
        <v>104130.12</v>
      </c>
      <c r="F8" s="28">
        <f t="shared" si="0"/>
        <v>514447.62</v>
      </c>
      <c r="G8" s="28">
        <v>1</v>
      </c>
      <c r="H8" s="28"/>
      <c r="I8" s="28">
        <v>11</v>
      </c>
      <c r="J8" s="28">
        <v>10.83</v>
      </c>
      <c r="K8" s="165">
        <v>404656.39</v>
      </c>
      <c r="L8" s="165">
        <v>136844.51</v>
      </c>
      <c r="M8" s="28">
        <f t="shared" si="1"/>
        <v>541500.9</v>
      </c>
      <c r="N8" s="165"/>
      <c r="O8" s="165"/>
      <c r="P8" s="165">
        <v>11</v>
      </c>
      <c r="Q8" s="165">
        <v>11</v>
      </c>
      <c r="R8" s="28">
        <v>418071.76</v>
      </c>
      <c r="S8" s="165">
        <v>149592.46</v>
      </c>
      <c r="T8" s="28">
        <f t="shared" si="2"/>
        <v>567664.22</v>
      </c>
    </row>
    <row r="9" spans="1:21" ht="23.1" customHeight="1" x14ac:dyDescent="0.2">
      <c r="A9" s="164" t="s">
        <v>238</v>
      </c>
      <c r="B9" s="165">
        <v>4</v>
      </c>
      <c r="C9" s="165">
        <v>4</v>
      </c>
      <c r="D9" s="165">
        <v>170290.19</v>
      </c>
      <c r="E9" s="165">
        <v>52085.61</v>
      </c>
      <c r="F9" s="28">
        <f t="shared" si="0"/>
        <v>222375.8</v>
      </c>
      <c r="G9" s="28"/>
      <c r="H9" s="28"/>
      <c r="I9" s="28">
        <v>4</v>
      </c>
      <c r="J9" s="28">
        <v>4</v>
      </c>
      <c r="K9" s="165">
        <v>170898.77</v>
      </c>
      <c r="L9" s="165">
        <v>52832.3</v>
      </c>
      <c r="M9" s="28">
        <f t="shared" si="1"/>
        <v>223731.07</v>
      </c>
      <c r="N9" s="165"/>
      <c r="O9" s="165"/>
      <c r="P9" s="165">
        <v>4</v>
      </c>
      <c r="Q9" s="165">
        <v>4</v>
      </c>
      <c r="R9" s="28">
        <v>170898.77</v>
      </c>
      <c r="S9" s="28">
        <v>52832.3</v>
      </c>
      <c r="T9" s="28">
        <f t="shared" si="2"/>
        <v>223731.07</v>
      </c>
    </row>
    <row r="10" spans="1:21" ht="23.1" customHeight="1" x14ac:dyDescent="0.2">
      <c r="A10" s="164" t="s">
        <v>239</v>
      </c>
      <c r="B10" s="165">
        <v>18</v>
      </c>
      <c r="C10" s="165">
        <v>18.5</v>
      </c>
      <c r="D10" s="165">
        <v>532874.87</v>
      </c>
      <c r="E10" s="165">
        <v>161786.88</v>
      </c>
      <c r="F10" s="28">
        <f t="shared" si="0"/>
        <v>694661.75</v>
      </c>
      <c r="G10" s="28">
        <v>1</v>
      </c>
      <c r="H10" s="28"/>
      <c r="I10" s="28">
        <v>19</v>
      </c>
      <c r="J10" s="28">
        <v>19</v>
      </c>
      <c r="K10" s="165">
        <v>565399.97</v>
      </c>
      <c r="L10" s="165">
        <v>176831.01</v>
      </c>
      <c r="M10" s="28">
        <f t="shared" si="1"/>
        <v>742230.98</v>
      </c>
      <c r="N10" s="165"/>
      <c r="O10" s="165"/>
      <c r="P10" s="165">
        <v>19</v>
      </c>
      <c r="Q10" s="165">
        <v>19</v>
      </c>
      <c r="R10" s="28">
        <v>580048.19999999995</v>
      </c>
      <c r="S10" s="165">
        <v>189386.01</v>
      </c>
      <c r="T10" s="28">
        <f t="shared" si="2"/>
        <v>769434.21</v>
      </c>
    </row>
    <row r="11" spans="1:21" ht="23.1" customHeight="1" x14ac:dyDescent="0.2">
      <c r="A11" s="166" t="s">
        <v>240</v>
      </c>
      <c r="B11" s="167">
        <v>1</v>
      </c>
      <c r="C11" s="167">
        <v>1</v>
      </c>
      <c r="D11" s="172">
        <v>17615.84</v>
      </c>
      <c r="E11" s="172">
        <v>4514.1348142050774</v>
      </c>
      <c r="F11" s="30">
        <f t="shared" si="0"/>
        <v>22129.974814205078</v>
      </c>
      <c r="G11" s="30"/>
      <c r="H11" s="30"/>
      <c r="I11" s="167">
        <v>1</v>
      </c>
      <c r="J11" s="167">
        <v>1</v>
      </c>
      <c r="K11" s="167">
        <v>16711.71</v>
      </c>
      <c r="L11" s="167">
        <v>5268.34</v>
      </c>
      <c r="M11" s="30">
        <f t="shared" si="1"/>
        <v>21980.05</v>
      </c>
      <c r="N11" s="167"/>
      <c r="O11" s="167"/>
      <c r="P11" s="167">
        <v>1</v>
      </c>
      <c r="Q11" s="167">
        <v>1</v>
      </c>
      <c r="R11" s="30">
        <v>16711.71</v>
      </c>
      <c r="S11" s="167">
        <v>5268.34</v>
      </c>
      <c r="T11" s="30">
        <f t="shared" si="2"/>
        <v>21980.05</v>
      </c>
    </row>
    <row r="12" spans="1:21" ht="23.1" customHeight="1" x14ac:dyDescent="0.2">
      <c r="A12" s="168" t="s">
        <v>241</v>
      </c>
      <c r="B12" s="169">
        <f>SUM(B6:B11)</f>
        <v>38</v>
      </c>
      <c r="C12" s="169">
        <f>SUM(C6:C11)</f>
        <v>37.875</v>
      </c>
      <c r="D12" s="169">
        <f>SUM(D6:D11)</f>
        <v>1434406.11</v>
      </c>
      <c r="E12" s="169">
        <f>SUM(E6:E11)</f>
        <v>402899.92481420503</v>
      </c>
      <c r="F12" s="169">
        <f t="shared" si="0"/>
        <v>1837306.034814205</v>
      </c>
      <c r="G12" s="169">
        <f t="shared" ref="G12:L12" si="3">SUM(G6:G11)</f>
        <v>3</v>
      </c>
      <c r="H12" s="169">
        <f t="shared" si="3"/>
        <v>1</v>
      </c>
      <c r="I12" s="169">
        <f t="shared" si="3"/>
        <v>40</v>
      </c>
      <c r="J12" s="169">
        <f t="shared" si="3"/>
        <v>39.49</v>
      </c>
      <c r="K12" s="169">
        <f t="shared" si="3"/>
        <v>1458519.05</v>
      </c>
      <c r="L12" s="169">
        <f t="shared" si="3"/>
        <v>442785.67000000004</v>
      </c>
      <c r="M12" s="169">
        <f>K12+L12</f>
        <v>1901304.7200000002</v>
      </c>
      <c r="N12" s="169">
        <f t="shared" ref="N12:S12" si="4">SUM(N6:N11)</f>
        <v>0</v>
      </c>
      <c r="O12" s="169">
        <f t="shared" si="4"/>
        <v>0</v>
      </c>
      <c r="P12" s="169">
        <f t="shared" si="4"/>
        <v>40</v>
      </c>
      <c r="Q12" s="169">
        <f t="shared" si="4"/>
        <v>40</v>
      </c>
      <c r="R12" s="169">
        <f t="shared" si="4"/>
        <v>1497212.26</v>
      </c>
      <c r="S12" s="169">
        <f t="shared" si="4"/>
        <v>479009.89</v>
      </c>
      <c r="T12" s="169">
        <f>R12+S12</f>
        <v>1976222.15</v>
      </c>
      <c r="U12" s="170"/>
    </row>
    <row r="13" spans="1:21" s="186" customFormat="1" ht="23.1" customHeight="1" x14ac:dyDescent="0.2">
      <c r="A13" s="171" t="s">
        <v>235</v>
      </c>
      <c r="B13" s="148"/>
      <c r="C13" s="172"/>
      <c r="D13" s="148"/>
      <c r="E13" s="148"/>
      <c r="F13" s="148"/>
      <c r="G13" s="148"/>
      <c r="H13" s="148"/>
      <c r="I13" s="172"/>
      <c r="J13" s="172"/>
      <c r="K13" s="172"/>
      <c r="L13" s="172"/>
      <c r="M13" s="148"/>
      <c r="N13" s="172"/>
      <c r="O13" s="172"/>
      <c r="P13" s="172"/>
      <c r="Q13" s="172"/>
      <c r="R13" s="172"/>
      <c r="S13" s="172"/>
      <c r="T13" s="148"/>
      <c r="U13" s="157"/>
    </row>
    <row r="14" spans="1:21" ht="23.1" customHeight="1" x14ac:dyDescent="0.2">
      <c r="A14" s="164" t="s">
        <v>236</v>
      </c>
      <c r="B14" s="136"/>
      <c r="C14" s="165"/>
      <c r="D14" s="136"/>
      <c r="E14" s="136"/>
      <c r="F14" s="136"/>
      <c r="G14" s="136"/>
      <c r="H14" s="136"/>
      <c r="I14" s="165"/>
      <c r="J14" s="165"/>
      <c r="K14" s="165"/>
      <c r="L14" s="165"/>
      <c r="M14" s="136"/>
      <c r="N14" s="165"/>
      <c r="O14" s="165"/>
      <c r="P14" s="165"/>
      <c r="Q14" s="165"/>
      <c r="R14" s="165"/>
      <c r="S14" s="165"/>
      <c r="T14" s="136"/>
    </row>
    <row r="15" spans="1:21" ht="23.1" customHeight="1" x14ac:dyDescent="0.2">
      <c r="A15" s="164" t="s">
        <v>237</v>
      </c>
      <c r="B15" s="165">
        <v>2</v>
      </c>
      <c r="C15" s="165">
        <v>2.78</v>
      </c>
      <c r="D15" s="28">
        <v>92160.57</v>
      </c>
      <c r="E15" s="28">
        <v>29165.23</v>
      </c>
      <c r="F15" s="28">
        <f>D15+E15</f>
        <v>121325.8</v>
      </c>
      <c r="G15" s="28">
        <v>2</v>
      </c>
      <c r="H15" s="28"/>
      <c r="I15" s="28">
        <v>4</v>
      </c>
      <c r="J15" s="28">
        <v>3.58</v>
      </c>
      <c r="K15" s="28">
        <v>148671.51</v>
      </c>
      <c r="L15" s="28">
        <v>47809.14</v>
      </c>
      <c r="M15" s="28">
        <f>SUM(K15:L15)</f>
        <v>196480.65000000002</v>
      </c>
      <c r="N15" s="28">
        <v>1</v>
      </c>
      <c r="O15" s="165"/>
      <c r="P15" s="165">
        <v>5</v>
      </c>
      <c r="Q15" s="165">
        <v>5</v>
      </c>
      <c r="R15" s="165">
        <v>170098.66</v>
      </c>
      <c r="S15" s="28">
        <v>53579.29</v>
      </c>
      <c r="T15" s="28">
        <f>R15+S15</f>
        <v>223677.95</v>
      </c>
    </row>
    <row r="16" spans="1:21" ht="23.1" customHeight="1" x14ac:dyDescent="0.2">
      <c r="A16" s="164" t="s">
        <v>238</v>
      </c>
      <c r="B16" s="165">
        <v>2</v>
      </c>
      <c r="C16" s="165">
        <v>0.5</v>
      </c>
      <c r="D16" s="28">
        <v>10831.29</v>
      </c>
      <c r="E16" s="28">
        <v>4266.46</v>
      </c>
      <c r="F16" s="28">
        <f>D16+E16</f>
        <v>15097.75</v>
      </c>
      <c r="G16" s="28">
        <v>2</v>
      </c>
      <c r="H16" s="28"/>
      <c r="I16" s="28">
        <v>4</v>
      </c>
      <c r="J16" s="28">
        <v>3.16</v>
      </c>
      <c r="K16" s="28">
        <v>72378.259999999995</v>
      </c>
      <c r="L16" s="28">
        <v>23403.72</v>
      </c>
      <c r="M16" s="28">
        <f>SUM(K16:L16)</f>
        <v>95781.98</v>
      </c>
      <c r="N16" s="28"/>
      <c r="O16" s="165"/>
      <c r="P16" s="165">
        <v>4</v>
      </c>
      <c r="Q16" s="165">
        <v>4</v>
      </c>
      <c r="R16" s="165">
        <v>103150.08</v>
      </c>
      <c r="S16" s="165">
        <v>34144.21</v>
      </c>
      <c r="T16" s="28">
        <f>R16+S16</f>
        <v>137294.29</v>
      </c>
    </row>
    <row r="17" spans="1:22" ht="23.1" customHeight="1" x14ac:dyDescent="0.2">
      <c r="A17" s="164" t="s">
        <v>239</v>
      </c>
      <c r="B17" s="165">
        <v>0</v>
      </c>
      <c r="C17" s="165">
        <v>1.5</v>
      </c>
      <c r="D17" s="28">
        <v>32661.97</v>
      </c>
      <c r="E17" s="28">
        <v>9395.1</v>
      </c>
      <c r="F17" s="28">
        <f>D17+E17</f>
        <v>42057.07</v>
      </c>
      <c r="G17" s="28">
        <v>2</v>
      </c>
      <c r="H17" s="28"/>
      <c r="I17" s="28">
        <v>2</v>
      </c>
      <c r="J17" s="28">
        <v>1.1599999999999999</v>
      </c>
      <c r="K17" s="28">
        <v>19109.740000000002</v>
      </c>
      <c r="L17" s="28">
        <v>6268.08</v>
      </c>
      <c r="M17" s="28">
        <f>K17+L17</f>
        <v>25377.82</v>
      </c>
      <c r="N17" s="28"/>
      <c r="O17" s="165"/>
      <c r="P17" s="165">
        <v>2</v>
      </c>
      <c r="Q17" s="165">
        <v>2</v>
      </c>
      <c r="R17" s="165">
        <v>35279.519999999997</v>
      </c>
      <c r="S17" s="165">
        <v>11803.28</v>
      </c>
      <c r="T17" s="28">
        <f>R17+S17</f>
        <v>47082.799999999996</v>
      </c>
    </row>
    <row r="18" spans="1:22" ht="23.1" customHeight="1" x14ac:dyDescent="0.2">
      <c r="A18" s="166" t="s">
        <v>240</v>
      </c>
      <c r="B18" s="147"/>
      <c r="C18" s="167"/>
      <c r="D18" s="147"/>
      <c r="E18" s="147"/>
      <c r="F18" s="147"/>
      <c r="G18" s="147"/>
      <c r="H18" s="147"/>
      <c r="I18" s="167"/>
      <c r="J18" s="167"/>
      <c r="K18" s="167"/>
      <c r="L18" s="167"/>
      <c r="M18" s="147"/>
      <c r="N18" s="167"/>
      <c r="O18" s="167"/>
      <c r="P18" s="167"/>
      <c r="Q18" s="167"/>
      <c r="R18" s="167"/>
      <c r="S18" s="167"/>
      <c r="T18" s="147"/>
    </row>
    <row r="19" spans="1:22" ht="23.1" customHeight="1" x14ac:dyDescent="0.2">
      <c r="A19" s="168" t="s">
        <v>242</v>
      </c>
      <c r="B19" s="169">
        <f>SUM(B13:B18)</f>
        <v>4</v>
      </c>
      <c r="C19" s="169">
        <f>SUM(C15:C18)</f>
        <v>4.7799999999999994</v>
      </c>
      <c r="D19" s="169">
        <f>SUM(D13:D18)</f>
        <v>135653.83000000002</v>
      </c>
      <c r="E19" s="169">
        <f>SUM(E15:E18)</f>
        <v>42826.79</v>
      </c>
      <c r="F19" s="169">
        <f>D19+E19</f>
        <v>178480.62000000002</v>
      </c>
      <c r="G19" s="169">
        <f>SUM(G13:G18)</f>
        <v>6</v>
      </c>
      <c r="H19" s="169">
        <f>SUM(H13:H18)</f>
        <v>0</v>
      </c>
      <c r="I19" s="169">
        <f>I15+I16+I17</f>
        <v>10</v>
      </c>
      <c r="J19" s="169">
        <f>J15+J16+J17</f>
        <v>7.9</v>
      </c>
      <c r="K19" s="169">
        <f>SUM(K13:K18)</f>
        <v>240159.51</v>
      </c>
      <c r="L19" s="169">
        <f>SUM(L13:L18)</f>
        <v>77480.94</v>
      </c>
      <c r="M19" s="169">
        <f>M15+M16+M17</f>
        <v>317640.45</v>
      </c>
      <c r="N19" s="169">
        <f t="shared" ref="N19:T19" si="5">SUM(N13:N18)</f>
        <v>1</v>
      </c>
      <c r="O19" s="169">
        <f t="shared" si="5"/>
        <v>0</v>
      </c>
      <c r="P19" s="169">
        <f t="shared" si="5"/>
        <v>11</v>
      </c>
      <c r="Q19" s="169">
        <f t="shared" si="5"/>
        <v>11</v>
      </c>
      <c r="R19" s="169">
        <f t="shared" si="5"/>
        <v>308528.26</v>
      </c>
      <c r="S19" s="169">
        <f t="shared" si="5"/>
        <v>99526.78</v>
      </c>
      <c r="T19" s="169">
        <f t="shared" si="5"/>
        <v>408055.03999999998</v>
      </c>
      <c r="U19" s="170"/>
      <c r="V19" s="212"/>
    </row>
    <row r="20" spans="1:22" s="186" customFormat="1" ht="23.1" customHeight="1" x14ac:dyDescent="0.2">
      <c r="A20" s="171" t="s">
        <v>235</v>
      </c>
      <c r="B20" s="148">
        <f t="shared" ref="B20:F25" si="6">B6+B13</f>
        <v>1</v>
      </c>
      <c r="C20" s="148">
        <f t="shared" si="6"/>
        <v>1</v>
      </c>
      <c r="D20" s="148">
        <f t="shared" si="6"/>
        <v>61797.359999999993</v>
      </c>
      <c r="E20" s="148">
        <f t="shared" si="6"/>
        <v>15505.339999999998</v>
      </c>
      <c r="F20" s="148">
        <f t="shared" si="6"/>
        <v>77302.7</v>
      </c>
      <c r="G20" s="148">
        <f t="shared" ref="G20:H25" si="7">G6+G13</f>
        <v>1</v>
      </c>
      <c r="H20" s="148">
        <f t="shared" si="7"/>
        <v>1</v>
      </c>
      <c r="I20" s="148">
        <f t="shared" ref="I20:L21" si="8">I6+I13</f>
        <v>1</v>
      </c>
      <c r="J20" s="148">
        <f t="shared" si="8"/>
        <v>0.66</v>
      </c>
      <c r="K20" s="148">
        <f t="shared" si="8"/>
        <v>65273.120000000003</v>
      </c>
      <c r="L20" s="148">
        <f t="shared" si="8"/>
        <v>9197.14</v>
      </c>
      <c r="M20" s="148">
        <f t="shared" ref="M20:M26" si="9">K20+L20</f>
        <v>74470.260000000009</v>
      </c>
      <c r="N20" s="148">
        <f t="shared" ref="N20:O25" si="10">N6+N13</f>
        <v>0</v>
      </c>
      <c r="O20" s="148">
        <f t="shared" si="10"/>
        <v>0</v>
      </c>
      <c r="P20" s="148">
        <f t="shared" ref="P20:S25" si="11">P6+P13</f>
        <v>1</v>
      </c>
      <c r="Q20" s="148">
        <f t="shared" si="11"/>
        <v>1</v>
      </c>
      <c r="R20" s="148">
        <f t="shared" si="11"/>
        <v>61797.36</v>
      </c>
      <c r="S20" s="148">
        <f t="shared" si="11"/>
        <v>15453.09</v>
      </c>
      <c r="T20" s="148">
        <f t="shared" ref="T20:T26" si="12">R20+S20</f>
        <v>77250.45</v>
      </c>
      <c r="U20" s="157"/>
    </row>
    <row r="21" spans="1:22" ht="23.1" customHeight="1" x14ac:dyDescent="0.2">
      <c r="A21" s="164" t="s">
        <v>236</v>
      </c>
      <c r="B21" s="148">
        <f t="shared" si="6"/>
        <v>4</v>
      </c>
      <c r="C21" s="148">
        <f t="shared" si="6"/>
        <v>4</v>
      </c>
      <c r="D21" s="148">
        <f t="shared" si="6"/>
        <v>241510.35</v>
      </c>
      <c r="E21" s="148">
        <f t="shared" si="6"/>
        <v>64877.84</v>
      </c>
      <c r="F21" s="136">
        <f t="shared" si="6"/>
        <v>306388.19</v>
      </c>
      <c r="G21" s="148">
        <f t="shared" si="7"/>
        <v>0</v>
      </c>
      <c r="H21" s="148">
        <f t="shared" si="7"/>
        <v>0</v>
      </c>
      <c r="I21" s="172">
        <f t="shared" si="8"/>
        <v>4</v>
      </c>
      <c r="J21" s="172">
        <f t="shared" si="8"/>
        <v>4</v>
      </c>
      <c r="K21" s="148">
        <f t="shared" si="8"/>
        <v>235579.09</v>
      </c>
      <c r="L21" s="148">
        <f t="shared" si="8"/>
        <v>61812.37</v>
      </c>
      <c r="M21" s="136">
        <f t="shared" si="9"/>
        <v>297391.46000000002</v>
      </c>
      <c r="N21" s="148">
        <f t="shared" si="10"/>
        <v>0</v>
      </c>
      <c r="O21" s="148">
        <f t="shared" si="10"/>
        <v>0</v>
      </c>
      <c r="P21" s="172">
        <f t="shared" si="11"/>
        <v>4</v>
      </c>
      <c r="Q21" s="172">
        <f t="shared" si="11"/>
        <v>4</v>
      </c>
      <c r="R21" s="148">
        <f t="shared" si="11"/>
        <v>249684.46</v>
      </c>
      <c r="S21" s="148">
        <f t="shared" si="11"/>
        <v>66477.69</v>
      </c>
      <c r="T21" s="136">
        <f t="shared" si="12"/>
        <v>316162.15000000002</v>
      </c>
    </row>
    <row r="22" spans="1:22" ht="23.1" customHeight="1" x14ac:dyDescent="0.2">
      <c r="A22" s="164" t="s">
        <v>237</v>
      </c>
      <c r="B22" s="148">
        <f t="shared" si="6"/>
        <v>12</v>
      </c>
      <c r="C22" s="148">
        <f t="shared" si="6"/>
        <v>12.154999999999999</v>
      </c>
      <c r="D22" s="148">
        <f t="shared" si="6"/>
        <v>502478.07</v>
      </c>
      <c r="E22" s="148">
        <f t="shared" si="6"/>
        <v>133295.35</v>
      </c>
      <c r="F22" s="136">
        <f t="shared" si="6"/>
        <v>635773.42000000004</v>
      </c>
      <c r="G22" s="148">
        <f t="shared" si="7"/>
        <v>3</v>
      </c>
      <c r="H22" s="148">
        <f t="shared" si="7"/>
        <v>0</v>
      </c>
      <c r="I22" s="172">
        <f t="shared" ref="I22:J24" si="13">I8+I15</f>
        <v>15</v>
      </c>
      <c r="J22" s="172">
        <f t="shared" si="13"/>
        <v>14.41</v>
      </c>
      <c r="K22" s="148">
        <f t="shared" ref="K22:L25" si="14">K8+K15</f>
        <v>553327.9</v>
      </c>
      <c r="L22" s="148">
        <f t="shared" si="14"/>
        <v>184653.65000000002</v>
      </c>
      <c r="M22" s="136">
        <f t="shared" si="9"/>
        <v>737981.55</v>
      </c>
      <c r="N22" s="148">
        <f t="shared" si="10"/>
        <v>1</v>
      </c>
      <c r="O22" s="148">
        <f t="shared" si="10"/>
        <v>0</v>
      </c>
      <c r="P22" s="172">
        <f t="shared" si="11"/>
        <v>16</v>
      </c>
      <c r="Q22" s="172">
        <f t="shared" si="11"/>
        <v>16</v>
      </c>
      <c r="R22" s="148">
        <f t="shared" si="11"/>
        <v>588170.42000000004</v>
      </c>
      <c r="S22" s="148">
        <f t="shared" si="11"/>
        <v>203171.75</v>
      </c>
      <c r="T22" s="136">
        <f t="shared" si="12"/>
        <v>791342.17</v>
      </c>
    </row>
    <row r="23" spans="1:22" ht="23.1" customHeight="1" x14ac:dyDescent="0.2">
      <c r="A23" s="164" t="s">
        <v>238</v>
      </c>
      <c r="B23" s="148">
        <f t="shared" si="6"/>
        <v>6</v>
      </c>
      <c r="C23" s="148">
        <f t="shared" si="6"/>
        <v>4.5</v>
      </c>
      <c r="D23" s="148">
        <f t="shared" si="6"/>
        <v>181121.48</v>
      </c>
      <c r="E23" s="148">
        <f t="shared" si="6"/>
        <v>56352.07</v>
      </c>
      <c r="F23" s="136">
        <f t="shared" si="6"/>
        <v>237473.55</v>
      </c>
      <c r="G23" s="148">
        <f t="shared" si="7"/>
        <v>2</v>
      </c>
      <c r="H23" s="148">
        <f t="shared" si="7"/>
        <v>0</v>
      </c>
      <c r="I23" s="172">
        <f t="shared" si="13"/>
        <v>8</v>
      </c>
      <c r="J23" s="172">
        <f t="shared" si="13"/>
        <v>7.16</v>
      </c>
      <c r="K23" s="148">
        <f t="shared" si="14"/>
        <v>243277.02999999997</v>
      </c>
      <c r="L23" s="148">
        <f t="shared" si="14"/>
        <v>76236.02</v>
      </c>
      <c r="M23" s="136">
        <f t="shared" si="9"/>
        <v>319513.05</v>
      </c>
      <c r="N23" s="148">
        <f t="shared" si="10"/>
        <v>0</v>
      </c>
      <c r="O23" s="148">
        <f t="shared" si="10"/>
        <v>0</v>
      </c>
      <c r="P23" s="172">
        <f t="shared" si="11"/>
        <v>8</v>
      </c>
      <c r="Q23" s="172">
        <f t="shared" si="11"/>
        <v>8</v>
      </c>
      <c r="R23" s="148">
        <f t="shared" si="11"/>
        <v>274048.84999999998</v>
      </c>
      <c r="S23" s="148">
        <f t="shared" si="11"/>
        <v>86976.510000000009</v>
      </c>
      <c r="T23" s="136">
        <f t="shared" si="12"/>
        <v>361025.36</v>
      </c>
    </row>
    <row r="24" spans="1:22" ht="23.1" customHeight="1" x14ac:dyDescent="0.2">
      <c r="A24" s="164" t="s">
        <v>239</v>
      </c>
      <c r="B24" s="148">
        <f t="shared" si="6"/>
        <v>18</v>
      </c>
      <c r="C24" s="148">
        <f t="shared" si="6"/>
        <v>20</v>
      </c>
      <c r="D24" s="148">
        <f t="shared" si="6"/>
        <v>565536.84</v>
      </c>
      <c r="E24" s="148">
        <f t="shared" si="6"/>
        <v>171181.98</v>
      </c>
      <c r="F24" s="136">
        <f t="shared" si="6"/>
        <v>736718.82</v>
      </c>
      <c r="G24" s="148">
        <f t="shared" si="7"/>
        <v>3</v>
      </c>
      <c r="H24" s="148">
        <f t="shared" si="7"/>
        <v>0</v>
      </c>
      <c r="I24" s="172">
        <f t="shared" si="13"/>
        <v>21</v>
      </c>
      <c r="J24" s="172">
        <f t="shared" si="13"/>
        <v>20.16</v>
      </c>
      <c r="K24" s="148">
        <f t="shared" si="14"/>
        <v>584509.71</v>
      </c>
      <c r="L24" s="148">
        <f t="shared" si="14"/>
        <v>183099.09</v>
      </c>
      <c r="M24" s="136">
        <f t="shared" si="9"/>
        <v>767608.79999999993</v>
      </c>
      <c r="N24" s="148">
        <f t="shared" si="10"/>
        <v>0</v>
      </c>
      <c r="O24" s="148">
        <f t="shared" si="10"/>
        <v>0</v>
      </c>
      <c r="P24" s="172">
        <f t="shared" si="11"/>
        <v>21</v>
      </c>
      <c r="Q24" s="172">
        <f t="shared" si="11"/>
        <v>21</v>
      </c>
      <c r="R24" s="148">
        <f t="shared" si="11"/>
        <v>615327.72</v>
      </c>
      <c r="S24" s="148">
        <f t="shared" si="11"/>
        <v>201189.29</v>
      </c>
      <c r="T24" s="136">
        <f t="shared" si="12"/>
        <v>816517.01</v>
      </c>
    </row>
    <row r="25" spans="1:22" ht="23.1" customHeight="1" x14ac:dyDescent="0.2">
      <c r="A25" s="166" t="s">
        <v>240</v>
      </c>
      <c r="B25" s="148">
        <f t="shared" si="6"/>
        <v>1</v>
      </c>
      <c r="C25" s="148">
        <f t="shared" si="6"/>
        <v>1</v>
      </c>
      <c r="D25" s="148">
        <f t="shared" si="6"/>
        <v>17615.84</v>
      </c>
      <c r="E25" s="148">
        <f t="shared" si="6"/>
        <v>4514.1348142050774</v>
      </c>
      <c r="F25" s="148">
        <f>F11+F18</f>
        <v>22129.974814205078</v>
      </c>
      <c r="G25" s="148">
        <f t="shared" si="7"/>
        <v>0</v>
      </c>
      <c r="H25" s="148">
        <f t="shared" si="7"/>
        <v>0</v>
      </c>
      <c r="I25" s="172">
        <f>I11+I18</f>
        <v>1</v>
      </c>
      <c r="J25" s="172">
        <f>J11+J18</f>
        <v>1</v>
      </c>
      <c r="K25" s="148">
        <f t="shared" si="14"/>
        <v>16711.71</v>
      </c>
      <c r="L25" s="148">
        <f t="shared" si="14"/>
        <v>5268.34</v>
      </c>
      <c r="M25" s="148">
        <f t="shared" si="9"/>
        <v>21980.05</v>
      </c>
      <c r="N25" s="148">
        <f t="shared" si="10"/>
        <v>0</v>
      </c>
      <c r="O25" s="148">
        <f t="shared" si="10"/>
        <v>0</v>
      </c>
      <c r="P25" s="172">
        <f t="shared" si="11"/>
        <v>1</v>
      </c>
      <c r="Q25" s="172">
        <f t="shared" si="11"/>
        <v>1</v>
      </c>
      <c r="R25" s="148">
        <f t="shared" si="11"/>
        <v>16711.71</v>
      </c>
      <c r="S25" s="148">
        <f t="shared" si="11"/>
        <v>5268.34</v>
      </c>
      <c r="T25" s="148">
        <f t="shared" si="12"/>
        <v>21980.05</v>
      </c>
    </row>
    <row r="26" spans="1:22" ht="23.1" customHeight="1" x14ac:dyDescent="0.2">
      <c r="A26" s="168" t="s">
        <v>243</v>
      </c>
      <c r="B26" s="169">
        <f t="shared" ref="B26:S26" si="15">SUM(B20:B25)</f>
        <v>42</v>
      </c>
      <c r="C26" s="169">
        <f t="shared" si="15"/>
        <v>42.655000000000001</v>
      </c>
      <c r="D26" s="169">
        <f>SUM(D20:D25)</f>
        <v>1570059.9400000002</v>
      </c>
      <c r="E26" s="169">
        <f t="shared" si="15"/>
        <v>445726.71481420501</v>
      </c>
      <c r="F26" s="169">
        <f>D26+E26</f>
        <v>2015786.6548142051</v>
      </c>
      <c r="G26" s="169">
        <f t="shared" si="15"/>
        <v>9</v>
      </c>
      <c r="H26" s="169">
        <f t="shared" si="15"/>
        <v>1</v>
      </c>
      <c r="I26" s="210">
        <f t="shared" si="15"/>
        <v>50</v>
      </c>
      <c r="J26" s="169">
        <f t="shared" si="15"/>
        <v>47.39</v>
      </c>
      <c r="K26" s="169">
        <f t="shared" si="15"/>
        <v>1698678.56</v>
      </c>
      <c r="L26" s="169">
        <f t="shared" si="15"/>
        <v>520266.61000000004</v>
      </c>
      <c r="M26" s="169">
        <f t="shared" si="9"/>
        <v>2218945.17</v>
      </c>
      <c r="N26" s="169">
        <f t="shared" si="15"/>
        <v>1</v>
      </c>
      <c r="O26" s="169">
        <f t="shared" si="15"/>
        <v>0</v>
      </c>
      <c r="P26" s="169">
        <f t="shared" si="15"/>
        <v>51</v>
      </c>
      <c r="Q26" s="169">
        <f t="shared" si="15"/>
        <v>51</v>
      </c>
      <c r="R26" s="169">
        <f t="shared" si="15"/>
        <v>1805740.5199999998</v>
      </c>
      <c r="S26" s="169">
        <f t="shared" si="15"/>
        <v>578536.67000000004</v>
      </c>
      <c r="T26" s="169">
        <f t="shared" si="12"/>
        <v>2384277.19</v>
      </c>
      <c r="U26" s="173"/>
    </row>
    <row r="27" spans="1:22" s="187" customFormat="1" ht="23.1" customHeight="1" x14ac:dyDescent="0.2">
      <c r="A27" s="174" t="s">
        <v>244</v>
      </c>
      <c r="B27" s="175"/>
      <c r="C27" s="196"/>
      <c r="D27" s="195"/>
      <c r="E27" s="192"/>
      <c r="F27" s="190">
        <v>10174.34</v>
      </c>
      <c r="G27" s="177"/>
      <c r="H27" s="177"/>
      <c r="I27" s="175"/>
      <c r="J27" s="196"/>
      <c r="K27" s="336"/>
      <c r="L27" s="337"/>
      <c r="M27" s="190">
        <v>12200</v>
      </c>
      <c r="N27" s="177"/>
      <c r="O27" s="177"/>
      <c r="P27" s="175"/>
      <c r="Q27" s="175"/>
      <c r="R27" s="336"/>
      <c r="S27" s="337"/>
      <c r="T27" s="190">
        <v>12810</v>
      </c>
      <c r="U27" s="173"/>
    </row>
    <row r="28" spans="1:22" s="187" customFormat="1" ht="23.1" customHeight="1" x14ac:dyDescent="0.2">
      <c r="A28" s="164" t="s">
        <v>334</v>
      </c>
      <c r="B28" s="175"/>
      <c r="C28" s="175"/>
      <c r="D28" s="177"/>
      <c r="E28" s="193"/>
      <c r="F28" s="191"/>
      <c r="G28" s="177"/>
      <c r="H28" s="177"/>
      <c r="I28" s="175"/>
      <c r="J28" s="175"/>
      <c r="K28" s="345"/>
      <c r="L28" s="346"/>
      <c r="M28" s="191"/>
      <c r="N28" s="177"/>
      <c r="O28" s="177"/>
      <c r="P28" s="175"/>
      <c r="Q28" s="175"/>
      <c r="R28" s="345"/>
      <c r="S28" s="346"/>
      <c r="T28" s="191"/>
      <c r="U28" s="173"/>
    </row>
    <row r="29" spans="1:22" s="187" customFormat="1" ht="23.1" customHeight="1" x14ac:dyDescent="0.2">
      <c r="A29" s="178" t="s">
        <v>245</v>
      </c>
      <c r="B29" s="175"/>
      <c r="C29" s="175"/>
      <c r="D29" s="179"/>
      <c r="E29" s="194"/>
      <c r="F29" s="189">
        <f>F26+F27+F28</f>
        <v>2025960.9948142052</v>
      </c>
      <c r="G29" s="179"/>
      <c r="H29" s="179"/>
      <c r="I29" s="180"/>
      <c r="J29" s="180"/>
      <c r="K29" s="340"/>
      <c r="L29" s="341"/>
      <c r="M29" s="189">
        <f>M26+M27+M28</f>
        <v>2231145.17</v>
      </c>
      <c r="N29" s="179"/>
      <c r="O29" s="179"/>
      <c r="P29" s="180"/>
      <c r="Q29" s="180"/>
      <c r="R29" s="340"/>
      <c r="S29" s="341"/>
      <c r="T29" s="189">
        <f>T26+T27+T28</f>
        <v>2397087.19</v>
      </c>
      <c r="U29" s="176"/>
      <c r="V29" s="213"/>
    </row>
    <row r="30" spans="1:22" s="188" customFormat="1" ht="27" customHeight="1" x14ac:dyDescent="0.2">
      <c r="A30" s="76" t="s">
        <v>246</v>
      </c>
      <c r="B30" s="157"/>
      <c r="C30" s="157"/>
      <c r="D30" s="334"/>
      <c r="E30" s="335"/>
      <c r="F30" s="197">
        <v>6.6199999999999995E-2</v>
      </c>
      <c r="G30" s="157"/>
      <c r="H30" s="157"/>
      <c r="I30" s="157"/>
      <c r="J30" s="157"/>
      <c r="K30" s="334"/>
      <c r="L30" s="335"/>
      <c r="M30" s="197">
        <v>8.1900000000000001E-2</v>
      </c>
      <c r="N30" s="157"/>
      <c r="O30" s="157"/>
      <c r="P30" s="157"/>
      <c r="Q30" s="157"/>
      <c r="R30" s="334"/>
      <c r="S30" s="335"/>
      <c r="T30" s="197">
        <v>6.3E-2</v>
      </c>
      <c r="U30" s="157"/>
    </row>
    <row r="31" spans="1:22" s="188" customFormat="1" ht="21.75" customHeight="1" x14ac:dyDescent="0.2">
      <c r="A31" s="157"/>
      <c r="B31" s="157"/>
      <c r="C31" s="157"/>
      <c r="D31" s="157"/>
      <c r="E31" s="157"/>
      <c r="F31" s="157"/>
      <c r="G31" s="157"/>
      <c r="H31" s="157"/>
      <c r="I31" s="157"/>
      <c r="J31" s="157"/>
      <c r="K31" s="157"/>
      <c r="L31" s="157"/>
      <c r="M31" s="157"/>
      <c r="N31" s="157"/>
      <c r="O31" s="157"/>
      <c r="P31" s="157"/>
      <c r="Q31" s="157"/>
      <c r="R31" s="157"/>
      <c r="S31" s="157"/>
      <c r="T31" s="157"/>
      <c r="U31" s="157"/>
    </row>
    <row r="32" spans="1:22" x14ac:dyDescent="0.2">
      <c r="A32" s="185"/>
      <c r="B32" s="185"/>
      <c r="C32" s="185"/>
      <c r="D32" s="185"/>
      <c r="E32" s="185"/>
      <c r="F32" s="185"/>
      <c r="G32" s="185"/>
      <c r="H32" s="185"/>
      <c r="I32" s="185"/>
      <c r="J32" s="185"/>
      <c r="K32" s="185"/>
      <c r="L32" s="185"/>
      <c r="M32" s="185"/>
      <c r="N32" s="185"/>
      <c r="O32" s="185"/>
      <c r="P32" s="185"/>
      <c r="Q32" s="185"/>
      <c r="R32" s="185"/>
      <c r="S32" s="185"/>
      <c r="T32" s="185"/>
      <c r="U32" s="185"/>
    </row>
    <row r="33" s="185" customFormat="1" x14ac:dyDescent="0.2"/>
    <row r="34" s="185" customFormat="1" x14ac:dyDescent="0.2"/>
    <row r="35" s="185" customFormat="1" x14ac:dyDescent="0.2"/>
    <row r="36" s="185" customFormat="1" x14ac:dyDescent="0.2"/>
    <row r="37" s="185" customFormat="1" x14ac:dyDescent="0.2"/>
    <row r="38" s="185" customFormat="1" x14ac:dyDescent="0.2"/>
    <row r="39" s="185" customFormat="1" x14ac:dyDescent="0.2"/>
    <row r="40" s="185" customFormat="1" x14ac:dyDescent="0.2"/>
    <row r="41" s="185" customFormat="1" x14ac:dyDescent="0.2"/>
    <row r="42" s="185" customFormat="1" x14ac:dyDescent="0.2"/>
    <row r="43" s="185" customFormat="1" x14ac:dyDescent="0.2"/>
    <row r="44" s="185" customFormat="1" x14ac:dyDescent="0.2"/>
    <row r="45" s="185" customFormat="1" x14ac:dyDescent="0.2"/>
    <row r="46" s="185" customFormat="1" x14ac:dyDescent="0.2"/>
    <row r="47" s="185" customFormat="1" x14ac:dyDescent="0.2"/>
    <row r="48" s="185" customFormat="1" x14ac:dyDescent="0.2"/>
    <row r="49" s="185" customFormat="1" x14ac:dyDescent="0.2"/>
    <row r="50" s="185" customFormat="1" x14ac:dyDescent="0.2"/>
    <row r="51" s="185" customFormat="1" x14ac:dyDescent="0.2"/>
    <row r="52" s="185" customFormat="1" x14ac:dyDescent="0.2"/>
    <row r="53" s="185" customFormat="1" x14ac:dyDescent="0.2"/>
    <row r="54" s="185" customFormat="1" x14ac:dyDescent="0.2"/>
    <row r="55" s="185" customFormat="1" x14ac:dyDescent="0.2"/>
    <row r="56" s="185" customFormat="1" x14ac:dyDescent="0.2"/>
    <row r="57" s="185" customFormat="1" x14ac:dyDescent="0.2"/>
    <row r="58" s="185" customFormat="1" x14ac:dyDescent="0.2"/>
    <row r="59" s="185" customFormat="1" x14ac:dyDescent="0.2"/>
    <row r="60" s="185" customFormat="1" x14ac:dyDescent="0.2"/>
    <row r="61" s="185" customFormat="1" x14ac:dyDescent="0.2"/>
    <row r="62" s="185" customFormat="1" x14ac:dyDescent="0.2"/>
    <row r="63" s="185" customFormat="1" x14ac:dyDescent="0.2"/>
    <row r="64" s="185" customFormat="1" x14ac:dyDescent="0.2"/>
    <row r="65" s="185" customFormat="1" x14ac:dyDescent="0.2"/>
    <row r="66" s="185" customFormat="1" x14ac:dyDescent="0.2"/>
    <row r="67" s="185" customFormat="1" x14ac:dyDescent="0.2"/>
    <row r="68" s="185" customFormat="1" x14ac:dyDescent="0.2"/>
    <row r="69" s="185" customFormat="1" x14ac:dyDescent="0.2"/>
    <row r="70" s="185" customFormat="1" x14ac:dyDescent="0.2"/>
    <row r="71" s="185" customFormat="1" x14ac:dyDescent="0.2"/>
    <row r="72" s="185" customFormat="1" x14ac:dyDescent="0.2"/>
    <row r="73" s="185" customFormat="1" x14ac:dyDescent="0.2"/>
    <row r="74" s="185" customFormat="1" x14ac:dyDescent="0.2"/>
    <row r="75" s="185" customFormat="1" x14ac:dyDescent="0.2"/>
    <row r="76" s="185" customFormat="1" x14ac:dyDescent="0.2"/>
    <row r="77" s="185" customFormat="1" x14ac:dyDescent="0.2"/>
    <row r="78" s="185" customFormat="1" x14ac:dyDescent="0.2"/>
    <row r="79" s="185" customFormat="1" x14ac:dyDescent="0.2"/>
    <row r="80" s="185" customFormat="1" x14ac:dyDescent="0.2"/>
    <row r="81" s="185" customFormat="1" x14ac:dyDescent="0.2"/>
    <row r="82" s="185" customFormat="1" x14ac:dyDescent="0.2"/>
    <row r="83" s="185" customFormat="1" x14ac:dyDescent="0.2"/>
    <row r="84" s="185" customFormat="1" x14ac:dyDescent="0.2"/>
    <row r="85" s="185" customFormat="1" x14ac:dyDescent="0.2"/>
    <row r="86" s="185" customFormat="1" x14ac:dyDescent="0.2"/>
    <row r="87" s="185" customFormat="1" x14ac:dyDescent="0.2"/>
    <row r="88" s="185" customFormat="1" x14ac:dyDescent="0.2"/>
    <row r="89" s="185" customFormat="1" x14ac:dyDescent="0.2"/>
    <row r="90" s="185" customFormat="1" x14ac:dyDescent="0.2"/>
    <row r="91" s="185" customFormat="1" x14ac:dyDescent="0.2"/>
    <row r="92" s="185" customFormat="1" x14ac:dyDescent="0.2"/>
    <row r="93" s="185" customFormat="1" x14ac:dyDescent="0.2"/>
    <row r="94" s="185" customFormat="1" x14ac:dyDescent="0.2"/>
    <row r="95" s="185" customFormat="1" x14ac:dyDescent="0.2"/>
    <row r="96" s="185" customFormat="1" x14ac:dyDescent="0.2"/>
    <row r="97" s="185" customFormat="1" x14ac:dyDescent="0.2"/>
    <row r="98" s="185" customFormat="1" x14ac:dyDescent="0.2"/>
    <row r="99" s="185" customFormat="1" x14ac:dyDescent="0.2"/>
    <row r="100" s="185" customFormat="1" x14ac:dyDescent="0.2"/>
    <row r="101" s="185" customFormat="1" x14ac:dyDescent="0.2"/>
    <row r="102" s="185" customFormat="1" x14ac:dyDescent="0.2"/>
    <row r="103" s="185" customFormat="1" x14ac:dyDescent="0.2"/>
    <row r="104" s="185" customFormat="1" x14ac:dyDescent="0.2"/>
    <row r="105" s="185" customFormat="1" x14ac:dyDescent="0.2"/>
    <row r="106" s="185" customFormat="1" x14ac:dyDescent="0.2"/>
    <row r="107" s="185" customFormat="1" x14ac:dyDescent="0.2"/>
    <row r="108" s="185" customFormat="1" x14ac:dyDescent="0.2"/>
    <row r="109" s="185" customFormat="1" x14ac:dyDescent="0.2"/>
    <row r="110" s="185" customFormat="1" x14ac:dyDescent="0.2"/>
    <row r="111" s="185" customFormat="1" x14ac:dyDescent="0.2"/>
    <row r="112" s="185" customFormat="1" x14ac:dyDescent="0.2"/>
    <row r="113" s="185" customFormat="1" x14ac:dyDescent="0.2"/>
    <row r="114" s="185" customFormat="1" x14ac:dyDescent="0.2"/>
    <row r="115" s="185" customFormat="1" x14ac:dyDescent="0.2"/>
    <row r="116" s="185" customFormat="1" x14ac:dyDescent="0.2"/>
    <row r="117" s="185" customFormat="1" x14ac:dyDescent="0.2"/>
    <row r="118" s="185" customFormat="1" x14ac:dyDescent="0.2"/>
    <row r="119" s="185" customFormat="1" x14ac:dyDescent="0.2"/>
    <row r="120" s="185" customFormat="1" x14ac:dyDescent="0.2"/>
    <row r="121" s="185" customFormat="1" x14ac:dyDescent="0.2"/>
    <row r="122" s="185" customFormat="1" x14ac:dyDescent="0.2"/>
    <row r="123" s="185" customFormat="1" x14ac:dyDescent="0.2"/>
    <row r="124" s="185" customFormat="1" x14ac:dyDescent="0.2"/>
    <row r="125" s="185" customFormat="1" x14ac:dyDescent="0.2"/>
    <row r="126" s="185" customFormat="1" x14ac:dyDescent="0.2"/>
    <row r="127" s="185" customFormat="1" x14ac:dyDescent="0.2"/>
    <row r="128" s="185" customFormat="1" x14ac:dyDescent="0.2"/>
    <row r="129" s="185" customFormat="1" x14ac:dyDescent="0.2"/>
    <row r="130" s="185" customFormat="1" x14ac:dyDescent="0.2"/>
    <row r="131" s="185" customFormat="1" x14ac:dyDescent="0.2"/>
    <row r="132" s="185" customFormat="1" x14ac:dyDescent="0.2"/>
    <row r="133" s="185" customFormat="1" x14ac:dyDescent="0.2"/>
    <row r="134" s="185" customFormat="1" x14ac:dyDescent="0.2"/>
    <row r="135" s="185" customFormat="1" x14ac:dyDescent="0.2"/>
    <row r="136" s="185" customFormat="1" x14ac:dyDescent="0.2"/>
    <row r="137" s="185" customFormat="1" x14ac:dyDescent="0.2"/>
    <row r="138" s="185" customFormat="1" x14ac:dyDescent="0.2"/>
    <row r="139" s="185" customFormat="1" x14ac:dyDescent="0.2"/>
    <row r="140" s="185" customFormat="1" x14ac:dyDescent="0.2"/>
    <row r="141" s="185" customFormat="1" x14ac:dyDescent="0.2"/>
    <row r="142" s="185" customFormat="1" x14ac:dyDescent="0.2"/>
    <row r="143" s="185" customFormat="1" x14ac:dyDescent="0.2"/>
    <row r="144" s="185" customFormat="1" x14ac:dyDescent="0.2"/>
    <row r="145" s="185" customFormat="1" x14ac:dyDescent="0.2"/>
    <row r="146" s="185" customFormat="1" x14ac:dyDescent="0.2"/>
    <row r="147" s="185" customFormat="1" x14ac:dyDescent="0.2"/>
    <row r="148" s="185" customFormat="1" x14ac:dyDescent="0.2"/>
    <row r="149" s="185" customFormat="1" x14ac:dyDescent="0.2"/>
    <row r="150" s="185" customFormat="1" x14ac:dyDescent="0.2"/>
    <row r="151" s="185" customFormat="1" x14ac:dyDescent="0.2"/>
    <row r="152" s="185" customFormat="1" x14ac:dyDescent="0.2"/>
    <row r="153" s="185" customFormat="1" x14ac:dyDescent="0.2"/>
    <row r="154" s="185" customFormat="1" x14ac:dyDescent="0.2"/>
    <row r="155" s="185" customFormat="1" x14ac:dyDescent="0.2"/>
    <row r="156" s="185" customFormat="1" x14ac:dyDescent="0.2"/>
    <row r="157" s="185" customFormat="1" x14ac:dyDescent="0.2"/>
    <row r="158" s="185" customFormat="1" x14ac:dyDescent="0.2"/>
    <row r="159" s="185" customFormat="1" x14ac:dyDescent="0.2"/>
    <row r="160" s="185" customFormat="1" x14ac:dyDescent="0.2"/>
    <row r="161" s="185" customFormat="1" x14ac:dyDescent="0.2"/>
    <row r="162" s="185" customFormat="1" x14ac:dyDescent="0.2"/>
    <row r="163" s="185" customFormat="1" x14ac:dyDescent="0.2"/>
    <row r="164" s="185" customFormat="1" x14ac:dyDescent="0.2"/>
    <row r="165" s="185" customFormat="1" x14ac:dyDescent="0.2"/>
    <row r="166" s="185" customFormat="1" x14ac:dyDescent="0.2"/>
    <row r="167" s="185" customFormat="1" x14ac:dyDescent="0.2"/>
    <row r="168" s="185" customFormat="1" x14ac:dyDescent="0.2"/>
    <row r="169" s="185" customFormat="1" x14ac:dyDescent="0.2"/>
    <row r="170" s="185" customFormat="1" x14ac:dyDescent="0.2"/>
    <row r="171" s="185" customFormat="1" x14ac:dyDescent="0.2"/>
    <row r="172" s="185" customFormat="1" x14ac:dyDescent="0.2"/>
    <row r="173" s="185" customFormat="1" x14ac:dyDescent="0.2"/>
    <row r="174" s="185" customFormat="1" x14ac:dyDescent="0.2"/>
    <row r="175" s="185" customFormat="1" x14ac:dyDescent="0.2"/>
    <row r="176" s="185" customFormat="1" x14ac:dyDescent="0.2"/>
    <row r="177" s="185" customFormat="1" x14ac:dyDescent="0.2"/>
    <row r="178" s="185" customFormat="1" x14ac:dyDescent="0.2"/>
    <row r="179" s="185" customFormat="1" x14ac:dyDescent="0.2"/>
    <row r="180" s="185" customFormat="1" x14ac:dyDescent="0.2"/>
    <row r="181" s="185" customFormat="1" x14ac:dyDescent="0.2"/>
    <row r="182" s="185" customFormat="1" x14ac:dyDescent="0.2"/>
    <row r="183" s="185" customFormat="1" x14ac:dyDescent="0.2"/>
    <row r="184" s="185" customFormat="1" x14ac:dyDescent="0.2"/>
    <row r="185" s="185" customFormat="1" x14ac:dyDescent="0.2"/>
    <row r="186" s="185" customFormat="1" x14ac:dyDescent="0.2"/>
    <row r="187" s="185" customFormat="1" x14ac:dyDescent="0.2"/>
    <row r="188" s="185" customFormat="1" x14ac:dyDescent="0.2"/>
    <row r="189" s="185" customFormat="1" x14ac:dyDescent="0.2"/>
    <row r="190" s="185" customFormat="1" x14ac:dyDescent="0.2"/>
    <row r="191" s="185" customFormat="1" x14ac:dyDescent="0.2"/>
    <row r="192" s="185" customFormat="1" x14ac:dyDescent="0.2"/>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09" s="185" customFormat="1" x14ac:dyDescent="0.2"/>
    <row r="210" s="185" customFormat="1" x14ac:dyDescent="0.2"/>
    <row r="211" s="185" customFormat="1" x14ac:dyDescent="0.2"/>
    <row r="212" s="185" customFormat="1" x14ac:dyDescent="0.2"/>
    <row r="213" s="185" customFormat="1" x14ac:dyDescent="0.2"/>
    <row r="214" s="185" customFormat="1" x14ac:dyDescent="0.2"/>
    <row r="215" s="185" customFormat="1" x14ac:dyDescent="0.2"/>
    <row r="216" s="185" customFormat="1" x14ac:dyDescent="0.2"/>
    <row r="217" s="185" customFormat="1" x14ac:dyDescent="0.2"/>
    <row r="218" s="185" customFormat="1" x14ac:dyDescent="0.2"/>
    <row r="219" s="185" customFormat="1" x14ac:dyDescent="0.2"/>
    <row r="220" s="185" customFormat="1" x14ac:dyDescent="0.2"/>
    <row r="221" s="185" customFormat="1" x14ac:dyDescent="0.2"/>
    <row r="222" s="185" customFormat="1" x14ac:dyDescent="0.2"/>
    <row r="223" s="185" customFormat="1" x14ac:dyDescent="0.2"/>
    <row r="224" s="185" customFormat="1" x14ac:dyDescent="0.2"/>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row r="235" s="185" customFormat="1" x14ac:dyDescent="0.2"/>
    <row r="236" s="185" customFormat="1" x14ac:dyDescent="0.2"/>
    <row r="237" s="185" customFormat="1" x14ac:dyDescent="0.2"/>
    <row r="238" s="185" customFormat="1" x14ac:dyDescent="0.2"/>
    <row r="239" s="185" customFormat="1" x14ac:dyDescent="0.2"/>
    <row r="240" s="185" customFormat="1" x14ac:dyDescent="0.2"/>
    <row r="241" s="185" customFormat="1" x14ac:dyDescent="0.2"/>
    <row r="242" s="185" customFormat="1" x14ac:dyDescent="0.2"/>
    <row r="243" s="185" customFormat="1" x14ac:dyDescent="0.2"/>
    <row r="244" s="185" customFormat="1" x14ac:dyDescent="0.2"/>
    <row r="245" s="185" customFormat="1" x14ac:dyDescent="0.2"/>
    <row r="246" s="185" customFormat="1" x14ac:dyDescent="0.2"/>
    <row r="247" s="185" customFormat="1" x14ac:dyDescent="0.2"/>
    <row r="248" s="185" customFormat="1" x14ac:dyDescent="0.2"/>
    <row r="249" s="185" customFormat="1" x14ac:dyDescent="0.2"/>
    <row r="250" s="185" customFormat="1" x14ac:dyDescent="0.2"/>
    <row r="251" s="185" customFormat="1" x14ac:dyDescent="0.2"/>
    <row r="252" s="185" customFormat="1" x14ac:dyDescent="0.2"/>
    <row r="253" s="185" customFormat="1" x14ac:dyDescent="0.2"/>
    <row r="254" s="185" customFormat="1" x14ac:dyDescent="0.2"/>
    <row r="255" s="185" customFormat="1" x14ac:dyDescent="0.2"/>
    <row r="256" s="185" customFormat="1" x14ac:dyDescent="0.2"/>
    <row r="257" s="185" customFormat="1" x14ac:dyDescent="0.2"/>
    <row r="258" s="185" customFormat="1" x14ac:dyDescent="0.2"/>
    <row r="259" s="185" customFormat="1" x14ac:dyDescent="0.2"/>
    <row r="260" s="185" customFormat="1" x14ac:dyDescent="0.2"/>
    <row r="261" s="185" customFormat="1" x14ac:dyDescent="0.2"/>
    <row r="262" s="185" customFormat="1" x14ac:dyDescent="0.2"/>
    <row r="263" s="185" customFormat="1" x14ac:dyDescent="0.2"/>
    <row r="264" s="185" customFormat="1" x14ac:dyDescent="0.2"/>
    <row r="265" s="185" customFormat="1" x14ac:dyDescent="0.2"/>
    <row r="266" s="185" customFormat="1" x14ac:dyDescent="0.2"/>
    <row r="267" s="185" customFormat="1" x14ac:dyDescent="0.2"/>
    <row r="268" s="185" customFormat="1" x14ac:dyDescent="0.2"/>
    <row r="269" s="185" customFormat="1" x14ac:dyDescent="0.2"/>
    <row r="270" s="185" customFormat="1" x14ac:dyDescent="0.2"/>
    <row r="271" s="185" customFormat="1" x14ac:dyDescent="0.2"/>
    <row r="272" s="185" customFormat="1" x14ac:dyDescent="0.2"/>
    <row r="273" s="185" customFormat="1" x14ac:dyDescent="0.2"/>
    <row r="274" s="185" customFormat="1" x14ac:dyDescent="0.2"/>
    <row r="275" s="185" customFormat="1" x14ac:dyDescent="0.2"/>
    <row r="276" s="185" customFormat="1" x14ac:dyDescent="0.2"/>
    <row r="277" s="185" customFormat="1" x14ac:dyDescent="0.2"/>
    <row r="278" s="185" customFormat="1" x14ac:dyDescent="0.2"/>
    <row r="279" s="185" customFormat="1" x14ac:dyDescent="0.2"/>
    <row r="280" s="185" customFormat="1" x14ac:dyDescent="0.2"/>
    <row r="281" s="185" customFormat="1" x14ac:dyDescent="0.2"/>
    <row r="282" s="185" customFormat="1" x14ac:dyDescent="0.2"/>
    <row r="283" s="185" customFormat="1" x14ac:dyDescent="0.2"/>
    <row r="284" s="185" customFormat="1" x14ac:dyDescent="0.2"/>
    <row r="285" s="185" customFormat="1" x14ac:dyDescent="0.2"/>
    <row r="286" s="185" customFormat="1" x14ac:dyDescent="0.2"/>
    <row r="287" s="185" customFormat="1" x14ac:dyDescent="0.2"/>
    <row r="288" s="185" customFormat="1" x14ac:dyDescent="0.2"/>
    <row r="289" s="185" customFormat="1" x14ac:dyDescent="0.2"/>
    <row r="290" s="185" customFormat="1" x14ac:dyDescent="0.2"/>
    <row r="291" s="185" customFormat="1" x14ac:dyDescent="0.2"/>
    <row r="292" s="185" customFormat="1" x14ac:dyDescent="0.2"/>
    <row r="293" s="185" customFormat="1" x14ac:dyDescent="0.2"/>
    <row r="294" s="185" customFormat="1" x14ac:dyDescent="0.2"/>
    <row r="295" s="185" customFormat="1" x14ac:dyDescent="0.2"/>
    <row r="296" s="185" customFormat="1" x14ac:dyDescent="0.2"/>
    <row r="297" s="185" customFormat="1" x14ac:dyDescent="0.2"/>
    <row r="298" s="185" customFormat="1" x14ac:dyDescent="0.2"/>
    <row r="299" s="185" customFormat="1" x14ac:dyDescent="0.2"/>
    <row r="300" s="185" customFormat="1" x14ac:dyDescent="0.2"/>
    <row r="301" s="185" customFormat="1" x14ac:dyDescent="0.2"/>
    <row r="302" s="185" customFormat="1" x14ac:dyDescent="0.2"/>
    <row r="303" s="185" customFormat="1" x14ac:dyDescent="0.2"/>
    <row r="304" s="185" customFormat="1" x14ac:dyDescent="0.2"/>
    <row r="305" s="185" customFormat="1" x14ac:dyDescent="0.2"/>
    <row r="306" s="185" customFormat="1" x14ac:dyDescent="0.2"/>
    <row r="307" s="185" customFormat="1" x14ac:dyDescent="0.2"/>
    <row r="308" s="185" customFormat="1" x14ac:dyDescent="0.2"/>
    <row r="309" s="185" customFormat="1" x14ac:dyDescent="0.2"/>
    <row r="310" s="185" customFormat="1" x14ac:dyDescent="0.2"/>
    <row r="311" s="185" customFormat="1" x14ac:dyDescent="0.2"/>
    <row r="312" s="185" customFormat="1" x14ac:dyDescent="0.2"/>
    <row r="313" s="185" customFormat="1" x14ac:dyDescent="0.2"/>
    <row r="314" s="185" customFormat="1" x14ac:dyDescent="0.2"/>
    <row r="315" s="185" customFormat="1" x14ac:dyDescent="0.2"/>
    <row r="316" s="185" customFormat="1" x14ac:dyDescent="0.2"/>
    <row r="317" s="185" customFormat="1" x14ac:dyDescent="0.2"/>
    <row r="318" s="185" customFormat="1" x14ac:dyDescent="0.2"/>
    <row r="319" s="185" customFormat="1" x14ac:dyDescent="0.2"/>
    <row r="320" s="185" customFormat="1" x14ac:dyDescent="0.2"/>
    <row r="321" s="185" customFormat="1" x14ac:dyDescent="0.2"/>
    <row r="322" s="185" customFormat="1" x14ac:dyDescent="0.2"/>
    <row r="323" s="185" customFormat="1" x14ac:dyDescent="0.2"/>
    <row r="324" s="185" customFormat="1" x14ac:dyDescent="0.2"/>
    <row r="325" s="185" customFormat="1" x14ac:dyDescent="0.2"/>
    <row r="326" s="185" customFormat="1" x14ac:dyDescent="0.2"/>
    <row r="327" s="185" customFormat="1" x14ac:dyDescent="0.2"/>
    <row r="328" s="185" customFormat="1" x14ac:dyDescent="0.2"/>
    <row r="329" s="185" customFormat="1" x14ac:dyDescent="0.2"/>
    <row r="330" s="185" customFormat="1" x14ac:dyDescent="0.2"/>
    <row r="331" s="185" customFormat="1" x14ac:dyDescent="0.2"/>
    <row r="332" s="185" customFormat="1" x14ac:dyDescent="0.2"/>
    <row r="333" s="185" customFormat="1" x14ac:dyDescent="0.2"/>
    <row r="334" s="185" customFormat="1" x14ac:dyDescent="0.2"/>
    <row r="335" s="185" customFormat="1" x14ac:dyDescent="0.2"/>
    <row r="336" s="185" customFormat="1" x14ac:dyDescent="0.2"/>
    <row r="337" s="185" customFormat="1" x14ac:dyDescent="0.2"/>
    <row r="338" s="185" customFormat="1" x14ac:dyDescent="0.2"/>
    <row r="339" s="185" customFormat="1" x14ac:dyDescent="0.2"/>
    <row r="340" s="185" customFormat="1" x14ac:dyDescent="0.2"/>
    <row r="341" s="185" customFormat="1" x14ac:dyDescent="0.2"/>
    <row r="342" s="185" customFormat="1" x14ac:dyDescent="0.2"/>
    <row r="343" s="185" customFormat="1" x14ac:dyDescent="0.2"/>
    <row r="344" s="185" customFormat="1" x14ac:dyDescent="0.2"/>
    <row r="345" s="185" customFormat="1" x14ac:dyDescent="0.2"/>
    <row r="346" s="185" customFormat="1" x14ac:dyDescent="0.2"/>
    <row r="347" s="185" customFormat="1" x14ac:dyDescent="0.2"/>
    <row r="348" s="185" customFormat="1" x14ac:dyDescent="0.2"/>
    <row r="349" s="185" customFormat="1" x14ac:dyDescent="0.2"/>
    <row r="350" s="185" customFormat="1" x14ac:dyDescent="0.2"/>
    <row r="351" s="185" customFormat="1" x14ac:dyDescent="0.2"/>
    <row r="352" s="185" customFormat="1" x14ac:dyDescent="0.2"/>
    <row r="353" s="185" customFormat="1" x14ac:dyDescent="0.2"/>
    <row r="354" s="185" customFormat="1" x14ac:dyDescent="0.2"/>
    <row r="355" s="185" customFormat="1" x14ac:dyDescent="0.2"/>
    <row r="356" s="185" customFormat="1" x14ac:dyDescent="0.2"/>
    <row r="357" s="185" customFormat="1" x14ac:dyDescent="0.2"/>
    <row r="358" s="185" customFormat="1" x14ac:dyDescent="0.2"/>
    <row r="359" s="185" customFormat="1" x14ac:dyDescent="0.2"/>
    <row r="360" s="185" customFormat="1" x14ac:dyDescent="0.2"/>
    <row r="361" s="185" customFormat="1" x14ac:dyDescent="0.2"/>
    <row r="362" s="185" customFormat="1" x14ac:dyDescent="0.2"/>
    <row r="363" s="185" customFormat="1" x14ac:dyDescent="0.2"/>
    <row r="364" s="185" customFormat="1" x14ac:dyDescent="0.2"/>
    <row r="365" s="185" customFormat="1" x14ac:dyDescent="0.2"/>
    <row r="366" s="185" customFormat="1" x14ac:dyDescent="0.2"/>
    <row r="367" s="185" customFormat="1" x14ac:dyDescent="0.2"/>
    <row r="368" s="185" customFormat="1" x14ac:dyDescent="0.2"/>
    <row r="369" s="185" customFormat="1" x14ac:dyDescent="0.2"/>
    <row r="370" s="185" customFormat="1" x14ac:dyDescent="0.2"/>
    <row r="371" s="185" customFormat="1" x14ac:dyDescent="0.2"/>
    <row r="372" s="185" customFormat="1" x14ac:dyDescent="0.2"/>
    <row r="373" s="185" customFormat="1" x14ac:dyDescent="0.2"/>
    <row r="374" s="185" customFormat="1" x14ac:dyDescent="0.2"/>
    <row r="375" s="185" customFormat="1" x14ac:dyDescent="0.2"/>
    <row r="376" s="185" customFormat="1" x14ac:dyDescent="0.2"/>
    <row r="377" s="185" customFormat="1" x14ac:dyDescent="0.2"/>
    <row r="378" s="185" customFormat="1" x14ac:dyDescent="0.2"/>
    <row r="379" s="185" customFormat="1" x14ac:dyDescent="0.2"/>
    <row r="380" s="185" customFormat="1" x14ac:dyDescent="0.2"/>
    <row r="381" s="185" customFormat="1" x14ac:dyDescent="0.2"/>
    <row r="382" s="185" customFormat="1" x14ac:dyDescent="0.2"/>
    <row r="383" s="185" customFormat="1" x14ac:dyDescent="0.2"/>
    <row r="384" s="185" customFormat="1" x14ac:dyDescent="0.2"/>
    <row r="385" s="185" customFormat="1" x14ac:dyDescent="0.2"/>
    <row r="386" s="185" customFormat="1" x14ac:dyDescent="0.2"/>
    <row r="387" s="185" customFormat="1" x14ac:dyDescent="0.2"/>
    <row r="388" s="185" customFormat="1" x14ac:dyDescent="0.2"/>
    <row r="389" s="185" customFormat="1" x14ac:dyDescent="0.2"/>
    <row r="390" s="185" customFormat="1" x14ac:dyDescent="0.2"/>
    <row r="391" s="185" customFormat="1" x14ac:dyDescent="0.2"/>
    <row r="392" s="185" customFormat="1" x14ac:dyDescent="0.2"/>
    <row r="393" s="185" customFormat="1" x14ac:dyDescent="0.2"/>
    <row r="394" s="185" customFormat="1" x14ac:dyDescent="0.2"/>
    <row r="395" s="185" customFormat="1" x14ac:dyDescent="0.2"/>
    <row r="396" s="185" customFormat="1" x14ac:dyDescent="0.2"/>
    <row r="397" s="185" customFormat="1" x14ac:dyDescent="0.2"/>
    <row r="398" s="185" customFormat="1" x14ac:dyDescent="0.2"/>
    <row r="399" s="185" customFormat="1" x14ac:dyDescent="0.2"/>
    <row r="400" s="185" customFormat="1" x14ac:dyDescent="0.2"/>
    <row r="401" s="185" customFormat="1" x14ac:dyDescent="0.2"/>
    <row r="402" s="185" customFormat="1" x14ac:dyDescent="0.2"/>
    <row r="403" s="185" customFormat="1" x14ac:dyDescent="0.2"/>
    <row r="404" s="185" customFormat="1" x14ac:dyDescent="0.2"/>
    <row r="405" s="185" customFormat="1" x14ac:dyDescent="0.2"/>
    <row r="406" s="185" customFormat="1" x14ac:dyDescent="0.2"/>
    <row r="407" s="185" customFormat="1" x14ac:dyDescent="0.2"/>
    <row r="408" s="185" customFormat="1" x14ac:dyDescent="0.2"/>
    <row r="409" s="185" customFormat="1" x14ac:dyDescent="0.2"/>
    <row r="410" s="185" customFormat="1" x14ac:dyDescent="0.2"/>
    <row r="411" s="185" customFormat="1" x14ac:dyDescent="0.2"/>
    <row r="412" s="185" customFormat="1" x14ac:dyDescent="0.2"/>
    <row r="413" s="185" customFormat="1" x14ac:dyDescent="0.2"/>
    <row r="414" s="185" customFormat="1" x14ac:dyDescent="0.2"/>
    <row r="415" s="185" customFormat="1" x14ac:dyDescent="0.2"/>
    <row r="416" s="185" customFormat="1" x14ac:dyDescent="0.2"/>
    <row r="417" s="185" customFormat="1" x14ac:dyDescent="0.2"/>
    <row r="418" s="185" customFormat="1" x14ac:dyDescent="0.2"/>
    <row r="419" s="185" customFormat="1" x14ac:dyDescent="0.2"/>
    <row r="420" s="185" customFormat="1" x14ac:dyDescent="0.2"/>
    <row r="421" s="185" customFormat="1" x14ac:dyDescent="0.2"/>
    <row r="422" s="185" customFormat="1" x14ac:dyDescent="0.2"/>
    <row r="423" s="185" customFormat="1" x14ac:dyDescent="0.2"/>
    <row r="424" s="185" customFormat="1" x14ac:dyDescent="0.2"/>
    <row r="425" s="185" customFormat="1" x14ac:dyDescent="0.2"/>
    <row r="426" s="185" customFormat="1" x14ac:dyDescent="0.2"/>
    <row r="427" s="185" customFormat="1" x14ac:dyDescent="0.2"/>
    <row r="428" s="185" customFormat="1" x14ac:dyDescent="0.2"/>
    <row r="429" s="185" customFormat="1" x14ac:dyDescent="0.2"/>
    <row r="430" s="185" customFormat="1" x14ac:dyDescent="0.2"/>
    <row r="431" s="185" customFormat="1" x14ac:dyDescent="0.2"/>
    <row r="432" s="185" customFormat="1" x14ac:dyDescent="0.2"/>
    <row r="433" s="185" customFormat="1" x14ac:dyDescent="0.2"/>
    <row r="434" s="185" customFormat="1" x14ac:dyDescent="0.2"/>
    <row r="435" s="185" customFormat="1" x14ac:dyDescent="0.2"/>
    <row r="436" s="185" customFormat="1" x14ac:dyDescent="0.2"/>
    <row r="437" s="185" customFormat="1" x14ac:dyDescent="0.2"/>
    <row r="438" s="185" customFormat="1" x14ac:dyDescent="0.2"/>
    <row r="439" s="185" customFormat="1" x14ac:dyDescent="0.2"/>
    <row r="440" s="185" customFormat="1" x14ac:dyDescent="0.2"/>
    <row r="441" s="185" customFormat="1" x14ac:dyDescent="0.2"/>
    <row r="442" s="185" customFormat="1" x14ac:dyDescent="0.2"/>
    <row r="443" s="185" customFormat="1" x14ac:dyDescent="0.2"/>
    <row r="444" s="185" customFormat="1" x14ac:dyDescent="0.2"/>
    <row r="445" s="185" customFormat="1" x14ac:dyDescent="0.2"/>
    <row r="446" s="185" customFormat="1" x14ac:dyDescent="0.2"/>
    <row r="447" s="185" customFormat="1" x14ac:dyDescent="0.2"/>
    <row r="448" s="185" customFormat="1" x14ac:dyDescent="0.2"/>
    <row r="449" s="185" customFormat="1" x14ac:dyDescent="0.2"/>
    <row r="450" s="185" customFormat="1" x14ac:dyDescent="0.2"/>
    <row r="451" s="185" customFormat="1" x14ac:dyDescent="0.2"/>
    <row r="452" s="185" customFormat="1" x14ac:dyDescent="0.2"/>
    <row r="453" s="185" customFormat="1" x14ac:dyDescent="0.2"/>
    <row r="454" s="185" customFormat="1" x14ac:dyDescent="0.2"/>
    <row r="455" s="185" customFormat="1" x14ac:dyDescent="0.2"/>
    <row r="456" s="185" customFormat="1" x14ac:dyDescent="0.2"/>
    <row r="457" s="185" customFormat="1" x14ac:dyDescent="0.2"/>
    <row r="458" s="185" customFormat="1" x14ac:dyDescent="0.2"/>
    <row r="459" s="185" customFormat="1" x14ac:dyDescent="0.2"/>
    <row r="460" s="185" customFormat="1" x14ac:dyDescent="0.2"/>
    <row r="461" s="185" customFormat="1" x14ac:dyDescent="0.2"/>
    <row r="462" s="185" customFormat="1" x14ac:dyDescent="0.2"/>
    <row r="463" s="185" customFormat="1" x14ac:dyDescent="0.2"/>
    <row r="464" s="185" customFormat="1" x14ac:dyDescent="0.2"/>
    <row r="465" s="185" customFormat="1" x14ac:dyDescent="0.2"/>
    <row r="466" s="185" customFormat="1" x14ac:dyDescent="0.2"/>
    <row r="467" s="185" customFormat="1" x14ac:dyDescent="0.2"/>
    <row r="468" s="185" customFormat="1" x14ac:dyDescent="0.2"/>
    <row r="469" s="185" customFormat="1" x14ac:dyDescent="0.2"/>
    <row r="470" s="185" customFormat="1" x14ac:dyDescent="0.2"/>
    <row r="471" s="185" customFormat="1" x14ac:dyDescent="0.2"/>
    <row r="472" s="185" customFormat="1" x14ac:dyDescent="0.2"/>
    <row r="473" s="185" customFormat="1" x14ac:dyDescent="0.2"/>
    <row r="474" s="185" customFormat="1" x14ac:dyDescent="0.2"/>
    <row r="475" s="185" customFormat="1" x14ac:dyDescent="0.2"/>
    <row r="476" s="185" customFormat="1" x14ac:dyDescent="0.2"/>
    <row r="477" s="185" customFormat="1" x14ac:dyDescent="0.2"/>
    <row r="478" s="185" customFormat="1" x14ac:dyDescent="0.2"/>
    <row r="479" s="185" customFormat="1" x14ac:dyDescent="0.2"/>
    <row r="480" s="185" customFormat="1" x14ac:dyDescent="0.2"/>
    <row r="481" s="185" customFormat="1" x14ac:dyDescent="0.2"/>
    <row r="482" s="185" customFormat="1" x14ac:dyDescent="0.2"/>
    <row r="483" s="185" customFormat="1" x14ac:dyDescent="0.2"/>
    <row r="484" s="185" customFormat="1" x14ac:dyDescent="0.2"/>
    <row r="485" s="185" customFormat="1" x14ac:dyDescent="0.2"/>
    <row r="486" s="185" customFormat="1" x14ac:dyDescent="0.2"/>
    <row r="487" s="185" customFormat="1" x14ac:dyDescent="0.2"/>
    <row r="488" s="185" customFormat="1" x14ac:dyDescent="0.2"/>
    <row r="489" s="185" customFormat="1" x14ac:dyDescent="0.2"/>
    <row r="490" s="185" customFormat="1" x14ac:dyDescent="0.2"/>
    <row r="491" s="185" customFormat="1" x14ac:dyDescent="0.2"/>
    <row r="492" s="185" customFormat="1" x14ac:dyDescent="0.2"/>
    <row r="493" s="185" customFormat="1" x14ac:dyDescent="0.2"/>
    <row r="494" s="185" customFormat="1" x14ac:dyDescent="0.2"/>
    <row r="495" s="185" customFormat="1" x14ac:dyDescent="0.2"/>
    <row r="496" s="185" customFormat="1" x14ac:dyDescent="0.2"/>
    <row r="497" s="185" customFormat="1" x14ac:dyDescent="0.2"/>
    <row r="498" s="185" customFormat="1" x14ac:dyDescent="0.2"/>
    <row r="499" s="185" customFormat="1" x14ac:dyDescent="0.2"/>
    <row r="500" s="185" customFormat="1" x14ac:dyDescent="0.2"/>
    <row r="501" s="185" customFormat="1" x14ac:dyDescent="0.2"/>
    <row r="502" s="185" customFormat="1" x14ac:dyDescent="0.2"/>
    <row r="503" s="185" customFormat="1" x14ac:dyDescent="0.2"/>
    <row r="504" s="185" customFormat="1" x14ac:dyDescent="0.2"/>
    <row r="505" s="185" customFormat="1" x14ac:dyDescent="0.2"/>
    <row r="506" s="185" customFormat="1" x14ac:dyDescent="0.2"/>
    <row r="507" s="185" customFormat="1" x14ac:dyDescent="0.2"/>
    <row r="508" s="185" customFormat="1" x14ac:dyDescent="0.2"/>
    <row r="509" s="185" customFormat="1" x14ac:dyDescent="0.2"/>
    <row r="510" s="185" customFormat="1" x14ac:dyDescent="0.2"/>
    <row r="511" s="185" customFormat="1" x14ac:dyDescent="0.2"/>
    <row r="512" s="185" customFormat="1" x14ac:dyDescent="0.2"/>
    <row r="513" s="185" customFormat="1" x14ac:dyDescent="0.2"/>
    <row r="514" s="185" customFormat="1" x14ac:dyDescent="0.2"/>
    <row r="515" s="185" customFormat="1" x14ac:dyDescent="0.2"/>
    <row r="516" s="185" customFormat="1" x14ac:dyDescent="0.2"/>
    <row r="517" s="185" customFormat="1" x14ac:dyDescent="0.2"/>
    <row r="518" s="185" customFormat="1" x14ac:dyDescent="0.2"/>
    <row r="519" s="185" customFormat="1" x14ac:dyDescent="0.2"/>
    <row r="520" s="185" customFormat="1" x14ac:dyDescent="0.2"/>
    <row r="521" s="185" customFormat="1" x14ac:dyDescent="0.2"/>
    <row r="522" s="185" customFormat="1" x14ac:dyDescent="0.2"/>
    <row r="523" s="185" customFormat="1" x14ac:dyDescent="0.2"/>
    <row r="524" s="185" customFormat="1" x14ac:dyDescent="0.2"/>
    <row r="525" s="185" customFormat="1" x14ac:dyDescent="0.2"/>
    <row r="526" s="185" customFormat="1" x14ac:dyDescent="0.2"/>
    <row r="527" s="185" customFormat="1" x14ac:dyDescent="0.2"/>
    <row r="528" s="185" customFormat="1" x14ac:dyDescent="0.2"/>
    <row r="529" s="185" customFormat="1" x14ac:dyDescent="0.2"/>
    <row r="530" s="185" customFormat="1" x14ac:dyDescent="0.2"/>
    <row r="531" s="185" customFormat="1" x14ac:dyDescent="0.2"/>
    <row r="532" s="185" customFormat="1" x14ac:dyDescent="0.2"/>
    <row r="533" s="185" customFormat="1" x14ac:dyDescent="0.2"/>
    <row r="534" s="185" customFormat="1" x14ac:dyDescent="0.2"/>
    <row r="535" s="185" customFormat="1" x14ac:dyDescent="0.2"/>
    <row r="536" s="185" customFormat="1" x14ac:dyDescent="0.2"/>
    <row r="537" s="185" customFormat="1" x14ac:dyDescent="0.2"/>
    <row r="538" s="185" customFormat="1" x14ac:dyDescent="0.2"/>
    <row r="539" s="185" customFormat="1" x14ac:dyDescent="0.2"/>
    <row r="540" s="185" customFormat="1" x14ac:dyDescent="0.2"/>
    <row r="541" s="185" customFormat="1" x14ac:dyDescent="0.2"/>
    <row r="542" s="185" customFormat="1" x14ac:dyDescent="0.2"/>
    <row r="543" s="185" customFormat="1" x14ac:dyDescent="0.2"/>
    <row r="544" s="185" customFormat="1" x14ac:dyDescent="0.2"/>
    <row r="545" s="185" customFormat="1" x14ac:dyDescent="0.2"/>
    <row r="546" s="185" customFormat="1" x14ac:dyDescent="0.2"/>
    <row r="547" s="185" customFormat="1" x14ac:dyDescent="0.2"/>
    <row r="548" s="185" customFormat="1" x14ac:dyDescent="0.2"/>
    <row r="549" s="185" customFormat="1" x14ac:dyDescent="0.2"/>
    <row r="550" s="185" customFormat="1" x14ac:dyDescent="0.2"/>
    <row r="551" s="185" customFormat="1" x14ac:dyDescent="0.2"/>
    <row r="552" s="185" customFormat="1" x14ac:dyDescent="0.2"/>
    <row r="553" s="185" customFormat="1" x14ac:dyDescent="0.2"/>
    <row r="554" s="185" customFormat="1" x14ac:dyDescent="0.2"/>
    <row r="555" s="185" customFormat="1" x14ac:dyDescent="0.2"/>
    <row r="556" s="185" customFormat="1" x14ac:dyDescent="0.2"/>
    <row r="557" s="185" customFormat="1" x14ac:dyDescent="0.2"/>
    <row r="558" s="185" customFormat="1" x14ac:dyDescent="0.2"/>
    <row r="559" s="185" customFormat="1" x14ac:dyDescent="0.2"/>
    <row r="560" s="185" customFormat="1" x14ac:dyDescent="0.2"/>
    <row r="561" s="185" customFormat="1" x14ac:dyDescent="0.2"/>
    <row r="562" s="185" customFormat="1" x14ac:dyDescent="0.2"/>
    <row r="563" s="185" customFormat="1" x14ac:dyDescent="0.2"/>
    <row r="564" s="185" customFormat="1" x14ac:dyDescent="0.2"/>
    <row r="565" s="185" customFormat="1" x14ac:dyDescent="0.2"/>
    <row r="566" s="185" customFormat="1" x14ac:dyDescent="0.2"/>
    <row r="567" s="185" customFormat="1" x14ac:dyDescent="0.2"/>
    <row r="568" s="185" customFormat="1" x14ac:dyDescent="0.2"/>
    <row r="569" s="185" customFormat="1" x14ac:dyDescent="0.2"/>
    <row r="570" s="185" customFormat="1" x14ac:dyDescent="0.2"/>
    <row r="571" s="185" customFormat="1" x14ac:dyDescent="0.2"/>
    <row r="572" s="185" customFormat="1" x14ac:dyDescent="0.2"/>
    <row r="573" s="185" customFormat="1" x14ac:dyDescent="0.2"/>
    <row r="574" s="185" customFormat="1" x14ac:dyDescent="0.2"/>
    <row r="575" s="185" customFormat="1" x14ac:dyDescent="0.2"/>
    <row r="576" s="185" customFormat="1" x14ac:dyDescent="0.2"/>
    <row r="577" s="185" customFormat="1" x14ac:dyDescent="0.2"/>
    <row r="578" s="185" customFormat="1" x14ac:dyDescent="0.2"/>
    <row r="579" s="185" customFormat="1" x14ac:dyDescent="0.2"/>
    <row r="580" s="185" customFormat="1" x14ac:dyDescent="0.2"/>
    <row r="581" s="185" customFormat="1" x14ac:dyDescent="0.2"/>
    <row r="582" s="185" customFormat="1" x14ac:dyDescent="0.2"/>
    <row r="583" s="185" customFormat="1" x14ac:dyDescent="0.2"/>
    <row r="584" s="185" customFormat="1" x14ac:dyDescent="0.2"/>
    <row r="585" s="185" customFormat="1" x14ac:dyDescent="0.2"/>
    <row r="586" s="185" customFormat="1" x14ac:dyDescent="0.2"/>
    <row r="587" s="185" customFormat="1" x14ac:dyDescent="0.2"/>
    <row r="588" s="185" customFormat="1" x14ac:dyDescent="0.2"/>
    <row r="589" s="185" customFormat="1" x14ac:dyDescent="0.2"/>
    <row r="590" s="185" customFormat="1" x14ac:dyDescent="0.2"/>
    <row r="591" s="185" customFormat="1" x14ac:dyDescent="0.2"/>
    <row r="592" s="185" customFormat="1" x14ac:dyDescent="0.2"/>
    <row r="593" s="185" customFormat="1" x14ac:dyDescent="0.2"/>
    <row r="594" s="185" customFormat="1" x14ac:dyDescent="0.2"/>
    <row r="595" s="185" customFormat="1" x14ac:dyDescent="0.2"/>
    <row r="596" s="185" customFormat="1" x14ac:dyDescent="0.2"/>
    <row r="597" s="185" customFormat="1" x14ac:dyDescent="0.2"/>
    <row r="598" s="185" customFormat="1" x14ac:dyDescent="0.2"/>
    <row r="599" s="185" customFormat="1" x14ac:dyDescent="0.2"/>
    <row r="600" s="185" customFormat="1" x14ac:dyDescent="0.2"/>
    <row r="601" s="185" customFormat="1" x14ac:dyDescent="0.2"/>
    <row r="602" s="185" customFormat="1" x14ac:dyDescent="0.2"/>
    <row r="603" s="185" customFormat="1" x14ac:dyDescent="0.2"/>
    <row r="604" s="185" customFormat="1" x14ac:dyDescent="0.2"/>
    <row r="605" s="185" customFormat="1" x14ac:dyDescent="0.2"/>
    <row r="606" s="185" customFormat="1" x14ac:dyDescent="0.2"/>
    <row r="607" s="185" customFormat="1" x14ac:dyDescent="0.2"/>
    <row r="608" s="185" customFormat="1" x14ac:dyDescent="0.2"/>
    <row r="609" s="185" customFormat="1" x14ac:dyDescent="0.2"/>
    <row r="610" s="185" customFormat="1" x14ac:dyDescent="0.2"/>
    <row r="611" s="185" customFormat="1" x14ac:dyDescent="0.2"/>
    <row r="612" s="185" customFormat="1" x14ac:dyDescent="0.2"/>
    <row r="613" s="185" customFormat="1" x14ac:dyDescent="0.2"/>
    <row r="614" s="185" customFormat="1" x14ac:dyDescent="0.2"/>
    <row r="615" s="185" customFormat="1" x14ac:dyDescent="0.2"/>
    <row r="616" s="185" customFormat="1" x14ac:dyDescent="0.2"/>
    <row r="617" s="185" customFormat="1" x14ac:dyDescent="0.2"/>
    <row r="618" s="185" customFormat="1" x14ac:dyDescent="0.2"/>
    <row r="619" s="185" customFormat="1" x14ac:dyDescent="0.2"/>
    <row r="620" s="185" customFormat="1" x14ac:dyDescent="0.2"/>
    <row r="621" s="185" customFormat="1" x14ac:dyDescent="0.2"/>
    <row r="622" s="185" customFormat="1" x14ac:dyDescent="0.2"/>
    <row r="623" s="185" customFormat="1" x14ac:dyDescent="0.2"/>
    <row r="624" s="185" customFormat="1" x14ac:dyDescent="0.2"/>
    <row r="625" s="185" customFormat="1" x14ac:dyDescent="0.2"/>
    <row r="626" s="185" customFormat="1" x14ac:dyDescent="0.2"/>
    <row r="627" s="185" customFormat="1" x14ac:dyDescent="0.2"/>
    <row r="628" s="185" customFormat="1" x14ac:dyDescent="0.2"/>
    <row r="629" s="185" customFormat="1" x14ac:dyDescent="0.2"/>
    <row r="630" s="185" customFormat="1" x14ac:dyDescent="0.2"/>
    <row r="631" s="185" customFormat="1" x14ac:dyDescent="0.2"/>
    <row r="632" s="185" customFormat="1" x14ac:dyDescent="0.2"/>
    <row r="633" s="185" customFormat="1" x14ac:dyDescent="0.2"/>
    <row r="634" s="185" customFormat="1" x14ac:dyDescent="0.2"/>
    <row r="635" s="185" customFormat="1" x14ac:dyDescent="0.2"/>
    <row r="636" s="185" customFormat="1" x14ac:dyDescent="0.2"/>
    <row r="637" s="185" customFormat="1" x14ac:dyDescent="0.2"/>
    <row r="638" s="185" customFormat="1" x14ac:dyDescent="0.2"/>
    <row r="639" s="185" customFormat="1" x14ac:dyDescent="0.2"/>
    <row r="640" s="185" customFormat="1" x14ac:dyDescent="0.2"/>
    <row r="641" s="185" customFormat="1" x14ac:dyDescent="0.2"/>
    <row r="642" s="185" customFormat="1" x14ac:dyDescent="0.2"/>
    <row r="643" s="185" customFormat="1" x14ac:dyDescent="0.2"/>
    <row r="644" s="185" customFormat="1" x14ac:dyDescent="0.2"/>
    <row r="645" s="185" customFormat="1" x14ac:dyDescent="0.2"/>
    <row r="646" s="185" customFormat="1" x14ac:dyDescent="0.2"/>
    <row r="647" s="185" customFormat="1" x14ac:dyDescent="0.2"/>
    <row r="648" s="185" customFormat="1" x14ac:dyDescent="0.2"/>
    <row r="649" s="185" customFormat="1" x14ac:dyDescent="0.2"/>
    <row r="650" s="185" customFormat="1" x14ac:dyDescent="0.2"/>
    <row r="651" s="185" customFormat="1" x14ac:dyDescent="0.2"/>
    <row r="652" s="185" customFormat="1" x14ac:dyDescent="0.2"/>
    <row r="653" s="185" customFormat="1" x14ac:dyDescent="0.2"/>
    <row r="654" s="185" customFormat="1" x14ac:dyDescent="0.2"/>
    <row r="655" s="185" customFormat="1" x14ac:dyDescent="0.2"/>
    <row r="656" s="185" customFormat="1" x14ac:dyDescent="0.2"/>
    <row r="657" s="185" customFormat="1" x14ac:dyDescent="0.2"/>
    <row r="658" s="185" customFormat="1" x14ac:dyDescent="0.2"/>
    <row r="659" s="185" customFormat="1" x14ac:dyDescent="0.2"/>
    <row r="660" s="185" customFormat="1" x14ac:dyDescent="0.2"/>
    <row r="661" s="185" customFormat="1" x14ac:dyDescent="0.2"/>
    <row r="662" s="185" customFormat="1" x14ac:dyDescent="0.2"/>
    <row r="663" s="185" customFormat="1" x14ac:dyDescent="0.2"/>
    <row r="664" s="185" customFormat="1" x14ac:dyDescent="0.2"/>
    <row r="665" s="185" customFormat="1" x14ac:dyDescent="0.2"/>
    <row r="666" s="185" customFormat="1" x14ac:dyDescent="0.2"/>
    <row r="667" s="185" customFormat="1" x14ac:dyDescent="0.2"/>
    <row r="668" s="185" customFormat="1" x14ac:dyDescent="0.2"/>
    <row r="669" s="185" customFormat="1" x14ac:dyDescent="0.2"/>
    <row r="670" s="185" customFormat="1" x14ac:dyDescent="0.2"/>
    <row r="671" s="185" customFormat="1" x14ac:dyDescent="0.2"/>
    <row r="672" s="185" customFormat="1" x14ac:dyDescent="0.2"/>
    <row r="673" s="185" customFormat="1" x14ac:dyDescent="0.2"/>
    <row r="674" s="185" customFormat="1" x14ac:dyDescent="0.2"/>
    <row r="675" s="185" customFormat="1" x14ac:dyDescent="0.2"/>
    <row r="676" s="185" customFormat="1" x14ac:dyDescent="0.2"/>
    <row r="677" s="185" customFormat="1" x14ac:dyDescent="0.2"/>
    <row r="678" s="185" customFormat="1" x14ac:dyDescent="0.2"/>
    <row r="679" s="185" customFormat="1" x14ac:dyDescent="0.2"/>
    <row r="680" s="185" customFormat="1" x14ac:dyDescent="0.2"/>
    <row r="681" s="185" customFormat="1" x14ac:dyDescent="0.2"/>
    <row r="682" s="185" customFormat="1" x14ac:dyDescent="0.2"/>
    <row r="683" s="185" customFormat="1" x14ac:dyDescent="0.2"/>
    <row r="684" s="185" customFormat="1" x14ac:dyDescent="0.2"/>
    <row r="685" s="185" customFormat="1" x14ac:dyDescent="0.2"/>
    <row r="686" s="185" customFormat="1" x14ac:dyDescent="0.2"/>
    <row r="687" s="185" customFormat="1" x14ac:dyDescent="0.2"/>
    <row r="688" s="185" customFormat="1" x14ac:dyDescent="0.2"/>
    <row r="689" s="185" customFormat="1" x14ac:dyDescent="0.2"/>
    <row r="690" s="185" customFormat="1" x14ac:dyDescent="0.2"/>
    <row r="691" s="185" customFormat="1" x14ac:dyDescent="0.2"/>
    <row r="692" s="185" customFormat="1" x14ac:dyDescent="0.2"/>
    <row r="693" s="185" customFormat="1" x14ac:dyDescent="0.2"/>
    <row r="694" s="185" customFormat="1" x14ac:dyDescent="0.2"/>
    <row r="695" s="185" customFormat="1" x14ac:dyDescent="0.2"/>
    <row r="696" s="185" customFormat="1" x14ac:dyDescent="0.2"/>
    <row r="697" s="185" customFormat="1" x14ac:dyDescent="0.2"/>
    <row r="698" s="185" customFormat="1" x14ac:dyDescent="0.2"/>
    <row r="699" s="185" customFormat="1" x14ac:dyDescent="0.2"/>
    <row r="700" s="185" customFormat="1" x14ac:dyDescent="0.2"/>
    <row r="701" s="185" customFormat="1" x14ac:dyDescent="0.2"/>
    <row r="702" s="185" customFormat="1" x14ac:dyDescent="0.2"/>
    <row r="703" s="185" customFormat="1" x14ac:dyDescent="0.2"/>
    <row r="704" s="185" customFormat="1" x14ac:dyDescent="0.2"/>
    <row r="705" s="185" customFormat="1" x14ac:dyDescent="0.2"/>
    <row r="706" s="185" customFormat="1" x14ac:dyDescent="0.2"/>
    <row r="707" s="185" customFormat="1" x14ac:dyDescent="0.2"/>
    <row r="708" s="185" customFormat="1" x14ac:dyDescent="0.2"/>
    <row r="709" s="185" customFormat="1" x14ac:dyDescent="0.2"/>
    <row r="710" s="185" customFormat="1" x14ac:dyDescent="0.2"/>
    <row r="711" s="185" customFormat="1" x14ac:dyDescent="0.2"/>
    <row r="712" s="185" customFormat="1" x14ac:dyDescent="0.2"/>
    <row r="713" s="185" customFormat="1" x14ac:dyDescent="0.2"/>
    <row r="714" s="185" customFormat="1" x14ac:dyDescent="0.2"/>
    <row r="715" s="185" customFormat="1" x14ac:dyDescent="0.2"/>
    <row r="716" s="185" customFormat="1" x14ac:dyDescent="0.2"/>
    <row r="717" s="185" customFormat="1" x14ac:dyDescent="0.2"/>
    <row r="718" s="185" customFormat="1" x14ac:dyDescent="0.2"/>
    <row r="719" s="185" customFormat="1" x14ac:dyDescent="0.2"/>
    <row r="720" s="185" customFormat="1" x14ac:dyDescent="0.2"/>
    <row r="721" s="185" customFormat="1" x14ac:dyDescent="0.2"/>
    <row r="722" s="185" customFormat="1" x14ac:dyDescent="0.2"/>
    <row r="723" s="185" customFormat="1" x14ac:dyDescent="0.2"/>
    <row r="724" s="185" customFormat="1" x14ac:dyDescent="0.2"/>
    <row r="725" s="185" customFormat="1" x14ac:dyDescent="0.2"/>
    <row r="726" s="185" customFormat="1" x14ac:dyDescent="0.2"/>
    <row r="727" s="185" customFormat="1" x14ac:dyDescent="0.2"/>
    <row r="728" s="185" customFormat="1" x14ac:dyDescent="0.2"/>
    <row r="729" s="185" customFormat="1" x14ac:dyDescent="0.2"/>
    <row r="730" s="185" customFormat="1" x14ac:dyDescent="0.2"/>
    <row r="731" s="185" customFormat="1" x14ac:dyDescent="0.2"/>
    <row r="732" s="185" customFormat="1" x14ac:dyDescent="0.2"/>
    <row r="733" s="185" customFormat="1" x14ac:dyDescent="0.2"/>
    <row r="734" s="185" customFormat="1" x14ac:dyDescent="0.2"/>
    <row r="735" s="185" customFormat="1" x14ac:dyDescent="0.2"/>
    <row r="736" s="185" customFormat="1" x14ac:dyDescent="0.2"/>
    <row r="737" s="185" customFormat="1" x14ac:dyDescent="0.2"/>
    <row r="738" s="185" customFormat="1" x14ac:dyDescent="0.2"/>
    <row r="739" s="185" customFormat="1" x14ac:dyDescent="0.2"/>
    <row r="740" s="185" customFormat="1" x14ac:dyDescent="0.2"/>
    <row r="741" s="185" customFormat="1" x14ac:dyDescent="0.2"/>
    <row r="742" s="185" customFormat="1" x14ac:dyDescent="0.2"/>
    <row r="743" s="185" customFormat="1" x14ac:dyDescent="0.2"/>
    <row r="744" s="185" customFormat="1" x14ac:dyDescent="0.2"/>
    <row r="745" s="185" customFormat="1" x14ac:dyDescent="0.2"/>
    <row r="746" s="185" customFormat="1" x14ac:dyDescent="0.2"/>
    <row r="747" s="185" customFormat="1" x14ac:dyDescent="0.2"/>
    <row r="748" s="185" customFormat="1" x14ac:dyDescent="0.2"/>
    <row r="749" s="185" customFormat="1" x14ac:dyDescent="0.2"/>
    <row r="750" s="185" customFormat="1" x14ac:dyDescent="0.2"/>
    <row r="751" s="185" customFormat="1" x14ac:dyDescent="0.2"/>
    <row r="752" s="185" customFormat="1" x14ac:dyDescent="0.2"/>
    <row r="753" s="185" customFormat="1" x14ac:dyDescent="0.2"/>
    <row r="754" s="185" customFormat="1" x14ac:dyDescent="0.2"/>
    <row r="755" s="185" customFormat="1" x14ac:dyDescent="0.2"/>
    <row r="756" s="185" customFormat="1" x14ac:dyDescent="0.2"/>
    <row r="757" s="185" customFormat="1" x14ac:dyDescent="0.2"/>
    <row r="758" s="185" customFormat="1" x14ac:dyDescent="0.2"/>
    <row r="759" s="185" customFormat="1" x14ac:dyDescent="0.2"/>
    <row r="760" s="185" customFormat="1" x14ac:dyDescent="0.2"/>
    <row r="761" s="185" customFormat="1" x14ac:dyDescent="0.2"/>
    <row r="762" s="185" customFormat="1" x14ac:dyDescent="0.2"/>
    <row r="763" s="185" customFormat="1" x14ac:dyDescent="0.2"/>
    <row r="764" s="185" customFormat="1" x14ac:dyDescent="0.2"/>
    <row r="765" s="185" customFormat="1" x14ac:dyDescent="0.2"/>
    <row r="766" s="185" customFormat="1" x14ac:dyDescent="0.2"/>
    <row r="767" s="185" customFormat="1" x14ac:dyDescent="0.2"/>
    <row r="768" s="185" customFormat="1" x14ac:dyDescent="0.2"/>
    <row r="769" s="185" customFormat="1" x14ac:dyDescent="0.2"/>
    <row r="770" s="185" customFormat="1" x14ac:dyDescent="0.2"/>
    <row r="771" s="185" customFormat="1" x14ac:dyDescent="0.2"/>
    <row r="772" s="185" customFormat="1" x14ac:dyDescent="0.2"/>
    <row r="773" s="185" customFormat="1" x14ac:dyDescent="0.2"/>
    <row r="774" s="185" customFormat="1" x14ac:dyDescent="0.2"/>
    <row r="775" s="185" customFormat="1" x14ac:dyDescent="0.2"/>
    <row r="776" s="185" customFormat="1" x14ac:dyDescent="0.2"/>
    <row r="777" s="185" customFormat="1" x14ac:dyDescent="0.2"/>
    <row r="778" s="185" customFormat="1" x14ac:dyDescent="0.2"/>
    <row r="779" s="185" customFormat="1" x14ac:dyDescent="0.2"/>
    <row r="780" s="185" customFormat="1" x14ac:dyDescent="0.2"/>
    <row r="781" s="185" customFormat="1" x14ac:dyDescent="0.2"/>
    <row r="782" s="185" customFormat="1" x14ac:dyDescent="0.2"/>
    <row r="783" s="185" customFormat="1" x14ac:dyDescent="0.2"/>
    <row r="784" s="185" customFormat="1" x14ac:dyDescent="0.2"/>
    <row r="785" s="185" customFormat="1" x14ac:dyDescent="0.2"/>
    <row r="786" s="185" customFormat="1" x14ac:dyDescent="0.2"/>
    <row r="787" s="185" customFormat="1" x14ac:dyDescent="0.2"/>
    <row r="788" s="185" customFormat="1" x14ac:dyDescent="0.2"/>
    <row r="789" s="185" customFormat="1" x14ac:dyDescent="0.2"/>
    <row r="790" s="185" customFormat="1" x14ac:dyDescent="0.2"/>
    <row r="791" s="185" customFormat="1" x14ac:dyDescent="0.2"/>
    <row r="792" s="185" customFormat="1" x14ac:dyDescent="0.2"/>
    <row r="793" s="185" customFormat="1" x14ac:dyDescent="0.2"/>
    <row r="794" s="185" customFormat="1" x14ac:dyDescent="0.2"/>
    <row r="795" s="185" customFormat="1" x14ac:dyDescent="0.2"/>
    <row r="796" s="185" customFormat="1" x14ac:dyDescent="0.2"/>
    <row r="797" s="185" customFormat="1" x14ac:dyDescent="0.2"/>
    <row r="798" s="185" customFormat="1" x14ac:dyDescent="0.2"/>
    <row r="799" s="185" customFormat="1" x14ac:dyDescent="0.2"/>
    <row r="800" s="185" customFormat="1" x14ac:dyDescent="0.2"/>
    <row r="801" s="185" customFormat="1" x14ac:dyDescent="0.2"/>
    <row r="802" s="185" customFormat="1" x14ac:dyDescent="0.2"/>
    <row r="803" s="185" customFormat="1" x14ac:dyDescent="0.2"/>
    <row r="804" s="185" customFormat="1" x14ac:dyDescent="0.2"/>
    <row r="805" s="185" customFormat="1" x14ac:dyDescent="0.2"/>
    <row r="806" s="185" customFormat="1" x14ac:dyDescent="0.2"/>
    <row r="807" s="185" customFormat="1" x14ac:dyDescent="0.2"/>
    <row r="808" s="185" customFormat="1" x14ac:dyDescent="0.2"/>
    <row r="809" s="185" customFormat="1" x14ac:dyDescent="0.2"/>
    <row r="810" s="185" customFormat="1" x14ac:dyDescent="0.2"/>
    <row r="811" s="185" customFormat="1" x14ac:dyDescent="0.2"/>
    <row r="812" s="185" customFormat="1" x14ac:dyDescent="0.2"/>
    <row r="813" s="185" customFormat="1" x14ac:dyDescent="0.2"/>
    <row r="814" s="185" customFormat="1" x14ac:dyDescent="0.2"/>
    <row r="815" s="185" customFormat="1" x14ac:dyDescent="0.2"/>
    <row r="816" s="185" customFormat="1" x14ac:dyDescent="0.2"/>
    <row r="817" s="185" customFormat="1" x14ac:dyDescent="0.2"/>
    <row r="818" s="185" customFormat="1" x14ac:dyDescent="0.2"/>
    <row r="819" s="185" customFormat="1" x14ac:dyDescent="0.2"/>
    <row r="820" s="185" customFormat="1" x14ac:dyDescent="0.2"/>
    <row r="821" s="185" customFormat="1" x14ac:dyDescent="0.2"/>
    <row r="822" s="185" customFormat="1" x14ac:dyDescent="0.2"/>
    <row r="823" s="185" customFormat="1" x14ac:dyDescent="0.2"/>
    <row r="824" s="185" customFormat="1" x14ac:dyDescent="0.2"/>
    <row r="825" s="185" customFormat="1" x14ac:dyDescent="0.2"/>
    <row r="826" s="185" customFormat="1" x14ac:dyDescent="0.2"/>
    <row r="827" s="185" customFormat="1" x14ac:dyDescent="0.2"/>
    <row r="828" s="185" customFormat="1" x14ac:dyDescent="0.2"/>
    <row r="829" s="185" customFormat="1" x14ac:dyDescent="0.2"/>
    <row r="830" s="185" customFormat="1" x14ac:dyDescent="0.2"/>
    <row r="831" s="185" customFormat="1" x14ac:dyDescent="0.2"/>
    <row r="832" s="185" customFormat="1" x14ac:dyDescent="0.2"/>
    <row r="833" s="185" customFormat="1" x14ac:dyDescent="0.2"/>
    <row r="834" s="185" customFormat="1" x14ac:dyDescent="0.2"/>
    <row r="835" s="185" customFormat="1" x14ac:dyDescent="0.2"/>
    <row r="836" s="185" customFormat="1" x14ac:dyDescent="0.2"/>
    <row r="837" s="185" customFormat="1" x14ac:dyDescent="0.2"/>
    <row r="838" s="185" customFormat="1" x14ac:dyDescent="0.2"/>
    <row r="839" s="185" customFormat="1" x14ac:dyDescent="0.2"/>
    <row r="840" s="185" customFormat="1" x14ac:dyDescent="0.2"/>
    <row r="841" s="185" customFormat="1" x14ac:dyDescent="0.2"/>
    <row r="842" s="185" customFormat="1" x14ac:dyDescent="0.2"/>
    <row r="843" s="185" customFormat="1" x14ac:dyDescent="0.2"/>
    <row r="844" s="185" customFormat="1" x14ac:dyDescent="0.2"/>
    <row r="845" s="185" customFormat="1" x14ac:dyDescent="0.2"/>
    <row r="846" s="185" customFormat="1" x14ac:dyDescent="0.2"/>
    <row r="847" s="185" customFormat="1" x14ac:dyDescent="0.2"/>
    <row r="848" s="185" customFormat="1" x14ac:dyDescent="0.2"/>
    <row r="849" s="185" customFormat="1" x14ac:dyDescent="0.2"/>
    <row r="850" s="185" customFormat="1" x14ac:dyDescent="0.2"/>
    <row r="851" s="185" customFormat="1" x14ac:dyDescent="0.2"/>
    <row r="852" s="185" customFormat="1" x14ac:dyDescent="0.2"/>
    <row r="853" s="185" customFormat="1" x14ac:dyDescent="0.2"/>
    <row r="854" s="185" customFormat="1" x14ac:dyDescent="0.2"/>
    <row r="855" s="185" customFormat="1" x14ac:dyDescent="0.2"/>
    <row r="856" s="185" customFormat="1" x14ac:dyDescent="0.2"/>
    <row r="857" s="185" customFormat="1" x14ac:dyDescent="0.2"/>
    <row r="858" s="185" customFormat="1" x14ac:dyDescent="0.2"/>
    <row r="859" s="185" customFormat="1" x14ac:dyDescent="0.2"/>
    <row r="860" s="185" customFormat="1" x14ac:dyDescent="0.2"/>
    <row r="861" s="185" customFormat="1" x14ac:dyDescent="0.2"/>
    <row r="862" s="185" customFormat="1" x14ac:dyDescent="0.2"/>
    <row r="863" s="185" customFormat="1" x14ac:dyDescent="0.2"/>
    <row r="864" s="185" customFormat="1" x14ac:dyDescent="0.2"/>
    <row r="865" s="185" customFormat="1" x14ac:dyDescent="0.2"/>
    <row r="866" s="185" customFormat="1" x14ac:dyDescent="0.2"/>
    <row r="867" s="185" customFormat="1" x14ac:dyDescent="0.2"/>
    <row r="868" s="185" customFormat="1" x14ac:dyDescent="0.2"/>
    <row r="869" s="185" customFormat="1" x14ac:dyDescent="0.2"/>
    <row r="870" s="185" customFormat="1" x14ac:dyDescent="0.2"/>
    <row r="871" s="185" customFormat="1" x14ac:dyDescent="0.2"/>
    <row r="872" s="185" customFormat="1" x14ac:dyDescent="0.2"/>
    <row r="873" s="185" customFormat="1" x14ac:dyDescent="0.2"/>
    <row r="874" s="185" customFormat="1" x14ac:dyDescent="0.2"/>
    <row r="875" s="185" customFormat="1" x14ac:dyDescent="0.2"/>
    <row r="876" s="185" customFormat="1" x14ac:dyDescent="0.2"/>
    <row r="877" s="185" customFormat="1" x14ac:dyDescent="0.2"/>
    <row r="878" s="185" customFormat="1" x14ac:dyDescent="0.2"/>
    <row r="879" s="185" customFormat="1" x14ac:dyDescent="0.2"/>
    <row r="880" s="185" customFormat="1" x14ac:dyDescent="0.2"/>
    <row r="881" s="185" customFormat="1" x14ac:dyDescent="0.2"/>
    <row r="882" s="185" customFormat="1" x14ac:dyDescent="0.2"/>
    <row r="883" s="185" customFormat="1" x14ac:dyDescent="0.2"/>
    <row r="884" s="185" customFormat="1" x14ac:dyDescent="0.2"/>
    <row r="885" s="185" customFormat="1" x14ac:dyDescent="0.2"/>
    <row r="886" s="185" customFormat="1" x14ac:dyDescent="0.2"/>
    <row r="887" s="185" customFormat="1" x14ac:dyDescent="0.2"/>
    <row r="888" s="185" customFormat="1" x14ac:dyDescent="0.2"/>
    <row r="889" s="185" customFormat="1" x14ac:dyDescent="0.2"/>
    <row r="890" s="185" customFormat="1" x14ac:dyDescent="0.2"/>
    <row r="891" s="185" customFormat="1" x14ac:dyDescent="0.2"/>
    <row r="892" s="185" customFormat="1" x14ac:dyDescent="0.2"/>
    <row r="893" s="185" customFormat="1" x14ac:dyDescent="0.2"/>
    <row r="894" s="185" customFormat="1" x14ac:dyDescent="0.2"/>
    <row r="895" s="185" customFormat="1" x14ac:dyDescent="0.2"/>
    <row r="896" s="185" customFormat="1" x14ac:dyDescent="0.2"/>
    <row r="897" s="185" customFormat="1" x14ac:dyDescent="0.2"/>
    <row r="898" s="185" customFormat="1" x14ac:dyDescent="0.2"/>
    <row r="899" s="185" customFormat="1" x14ac:dyDescent="0.2"/>
    <row r="900" s="185" customFormat="1" x14ac:dyDescent="0.2"/>
    <row r="901" s="185" customFormat="1" x14ac:dyDescent="0.2"/>
    <row r="902" s="185" customFormat="1" x14ac:dyDescent="0.2"/>
    <row r="903" s="185" customFormat="1" x14ac:dyDescent="0.2"/>
    <row r="904" s="185" customFormat="1" x14ac:dyDescent="0.2"/>
    <row r="905" s="185" customFormat="1" x14ac:dyDescent="0.2"/>
    <row r="906" s="185" customFormat="1" x14ac:dyDescent="0.2"/>
    <row r="907" s="185" customFormat="1" x14ac:dyDescent="0.2"/>
    <row r="908" s="185" customFormat="1" x14ac:dyDescent="0.2"/>
    <row r="909" s="185" customFormat="1" x14ac:dyDescent="0.2"/>
    <row r="910" s="185" customFormat="1" x14ac:dyDescent="0.2"/>
    <row r="911" s="185" customFormat="1" x14ac:dyDescent="0.2"/>
    <row r="912" s="185" customFormat="1" x14ac:dyDescent="0.2"/>
    <row r="913" s="185" customFormat="1" x14ac:dyDescent="0.2"/>
    <row r="914" s="185" customFormat="1" x14ac:dyDescent="0.2"/>
    <row r="915" s="185" customFormat="1" x14ac:dyDescent="0.2"/>
    <row r="916" s="185" customFormat="1" x14ac:dyDescent="0.2"/>
    <row r="917" s="185" customFormat="1" x14ac:dyDescent="0.2"/>
    <row r="918" s="185" customFormat="1" x14ac:dyDescent="0.2"/>
    <row r="919" s="185" customFormat="1" x14ac:dyDescent="0.2"/>
    <row r="920" s="185" customFormat="1" x14ac:dyDescent="0.2"/>
    <row r="921" s="185" customFormat="1" x14ac:dyDescent="0.2"/>
    <row r="922" s="185" customFormat="1" x14ac:dyDescent="0.2"/>
    <row r="923" s="185" customFormat="1" x14ac:dyDescent="0.2"/>
    <row r="924" s="185" customFormat="1" x14ac:dyDescent="0.2"/>
    <row r="925" s="185" customFormat="1" x14ac:dyDescent="0.2"/>
    <row r="926" s="185" customFormat="1" x14ac:dyDescent="0.2"/>
    <row r="927" s="185" customFormat="1" x14ac:dyDescent="0.2"/>
    <row r="928" s="185" customFormat="1" x14ac:dyDescent="0.2"/>
    <row r="929" s="185" customFormat="1" x14ac:dyDescent="0.2"/>
    <row r="930" s="185" customFormat="1" x14ac:dyDescent="0.2"/>
    <row r="931" s="185" customFormat="1" x14ac:dyDescent="0.2"/>
    <row r="932" s="185" customFormat="1" x14ac:dyDescent="0.2"/>
    <row r="933" s="185" customFormat="1" x14ac:dyDescent="0.2"/>
    <row r="934" s="185" customFormat="1" x14ac:dyDescent="0.2"/>
    <row r="935" s="185" customFormat="1" x14ac:dyDescent="0.2"/>
    <row r="936" s="185" customFormat="1" x14ac:dyDescent="0.2"/>
    <row r="937" s="185" customFormat="1" x14ac:dyDescent="0.2"/>
    <row r="938" s="185" customFormat="1" x14ac:dyDescent="0.2"/>
    <row r="939" s="185" customFormat="1" x14ac:dyDescent="0.2"/>
    <row r="940" s="185" customFormat="1" x14ac:dyDescent="0.2"/>
    <row r="941" s="185" customFormat="1" x14ac:dyDescent="0.2"/>
    <row r="942" s="185" customFormat="1" x14ac:dyDescent="0.2"/>
    <row r="943" s="185" customFormat="1" x14ac:dyDescent="0.2"/>
    <row r="944" s="185" customFormat="1" x14ac:dyDescent="0.2"/>
    <row r="945" s="185" customFormat="1" x14ac:dyDescent="0.2"/>
    <row r="946" s="185" customFormat="1" x14ac:dyDescent="0.2"/>
    <row r="947" s="185" customFormat="1" x14ac:dyDescent="0.2"/>
    <row r="948" s="185" customFormat="1" x14ac:dyDescent="0.2"/>
    <row r="949" s="185" customFormat="1" x14ac:dyDescent="0.2"/>
    <row r="950" s="185" customFormat="1" x14ac:dyDescent="0.2"/>
    <row r="951" s="185" customFormat="1" x14ac:dyDescent="0.2"/>
    <row r="952" s="185" customFormat="1" x14ac:dyDescent="0.2"/>
    <row r="953" s="185" customFormat="1" x14ac:dyDescent="0.2"/>
    <row r="954" s="185" customFormat="1" x14ac:dyDescent="0.2"/>
    <row r="955" s="185" customFormat="1" x14ac:dyDescent="0.2"/>
    <row r="956" s="185" customFormat="1" x14ac:dyDescent="0.2"/>
    <row r="957" s="185" customFormat="1" x14ac:dyDescent="0.2"/>
    <row r="958" s="185" customFormat="1" x14ac:dyDescent="0.2"/>
    <row r="959" s="185" customFormat="1" x14ac:dyDescent="0.2"/>
    <row r="960" s="185" customFormat="1" x14ac:dyDescent="0.2"/>
    <row r="961" s="185" customFormat="1" x14ac:dyDescent="0.2"/>
    <row r="962" s="185" customFormat="1" x14ac:dyDescent="0.2"/>
    <row r="963" s="185" customFormat="1" x14ac:dyDescent="0.2"/>
    <row r="964" s="185" customFormat="1" x14ac:dyDescent="0.2"/>
    <row r="965" s="185" customFormat="1" x14ac:dyDescent="0.2"/>
    <row r="966" s="185" customFormat="1" x14ac:dyDescent="0.2"/>
    <row r="967" s="185" customFormat="1" x14ac:dyDescent="0.2"/>
    <row r="968" s="185" customFormat="1" x14ac:dyDescent="0.2"/>
    <row r="969" s="185" customFormat="1" x14ac:dyDescent="0.2"/>
    <row r="970" s="185" customFormat="1" x14ac:dyDescent="0.2"/>
    <row r="971" s="185" customFormat="1" x14ac:dyDescent="0.2"/>
    <row r="972" s="185" customFormat="1" x14ac:dyDescent="0.2"/>
    <row r="973" s="185" customFormat="1" x14ac:dyDescent="0.2"/>
    <row r="974" s="185" customFormat="1" x14ac:dyDescent="0.2"/>
    <row r="975" s="185" customFormat="1" x14ac:dyDescent="0.2"/>
    <row r="976" s="185" customFormat="1" x14ac:dyDescent="0.2"/>
    <row r="977" s="185" customFormat="1" x14ac:dyDescent="0.2"/>
    <row r="978" s="185" customFormat="1" x14ac:dyDescent="0.2"/>
    <row r="979" s="185" customFormat="1" x14ac:dyDescent="0.2"/>
    <row r="980" s="185" customFormat="1" x14ac:dyDescent="0.2"/>
    <row r="981" s="185" customFormat="1" x14ac:dyDescent="0.2"/>
    <row r="982" s="185" customFormat="1" x14ac:dyDescent="0.2"/>
    <row r="983" s="185" customFormat="1" x14ac:dyDescent="0.2"/>
    <row r="984" s="185" customFormat="1" x14ac:dyDescent="0.2"/>
    <row r="985" s="185" customFormat="1" x14ac:dyDescent="0.2"/>
    <row r="986" s="185" customFormat="1" x14ac:dyDescent="0.2"/>
    <row r="987" s="185" customFormat="1" x14ac:dyDescent="0.2"/>
    <row r="988" s="185" customFormat="1" x14ac:dyDescent="0.2"/>
    <row r="989" s="185" customFormat="1" x14ac:dyDescent="0.2"/>
    <row r="990" s="185" customFormat="1" x14ac:dyDescent="0.2"/>
    <row r="991" s="185" customFormat="1" x14ac:dyDescent="0.2"/>
    <row r="992" s="185" customFormat="1" x14ac:dyDescent="0.2"/>
    <row r="993" s="185" customFormat="1" x14ac:dyDescent="0.2"/>
    <row r="994" s="185" customFormat="1" x14ac:dyDescent="0.2"/>
    <row r="995" s="185" customFormat="1" x14ac:dyDescent="0.2"/>
    <row r="996" s="185" customFormat="1" x14ac:dyDescent="0.2"/>
    <row r="997" s="185" customFormat="1" x14ac:dyDescent="0.2"/>
    <row r="998" s="185" customFormat="1" x14ac:dyDescent="0.2"/>
    <row r="999" s="185" customFormat="1" x14ac:dyDescent="0.2"/>
    <row r="1000" s="185" customFormat="1" x14ac:dyDescent="0.2"/>
    <row r="1001" s="185" customFormat="1" x14ac:dyDescent="0.2"/>
    <row r="1002" s="185" customFormat="1" x14ac:dyDescent="0.2"/>
    <row r="1003" s="185" customFormat="1" x14ac:dyDescent="0.2"/>
    <row r="1004" s="185" customFormat="1" x14ac:dyDescent="0.2"/>
    <row r="1005" s="185" customFormat="1" x14ac:dyDescent="0.2"/>
    <row r="1006" s="185" customFormat="1" x14ac:dyDescent="0.2"/>
    <row r="1007" s="185" customFormat="1" x14ac:dyDescent="0.2"/>
    <row r="1008" s="185" customFormat="1" x14ac:dyDescent="0.2"/>
    <row r="1009" s="185" customFormat="1" x14ac:dyDescent="0.2"/>
    <row r="1010" s="185" customFormat="1" x14ac:dyDescent="0.2"/>
    <row r="1011" s="185" customFormat="1" x14ac:dyDescent="0.2"/>
    <row r="1012" s="185" customFormat="1" x14ac:dyDescent="0.2"/>
    <row r="1013" s="185" customFormat="1" x14ac:dyDescent="0.2"/>
    <row r="1014" s="185" customFormat="1" x14ac:dyDescent="0.2"/>
    <row r="1015" s="185" customFormat="1" x14ac:dyDescent="0.2"/>
    <row r="1016" s="185" customFormat="1" x14ac:dyDescent="0.2"/>
    <row r="1017" s="185" customFormat="1" x14ac:dyDescent="0.2"/>
    <row r="1018" s="185" customFormat="1" x14ac:dyDescent="0.2"/>
    <row r="1019" s="185" customFormat="1" x14ac:dyDescent="0.2"/>
    <row r="1020" s="185" customFormat="1" x14ac:dyDescent="0.2"/>
    <row r="1021" s="185" customFormat="1" x14ac:dyDescent="0.2"/>
    <row r="1022" s="185" customFormat="1" x14ac:dyDescent="0.2"/>
    <row r="1023" s="185" customFormat="1" x14ac:dyDescent="0.2"/>
    <row r="1024" s="185" customFormat="1" x14ac:dyDescent="0.2"/>
    <row r="1025" s="185" customFormat="1" x14ac:dyDescent="0.2"/>
    <row r="1026" s="185" customFormat="1" x14ac:dyDescent="0.2"/>
    <row r="1027" s="185" customFormat="1" x14ac:dyDescent="0.2"/>
    <row r="1028" s="185" customFormat="1" x14ac:dyDescent="0.2"/>
    <row r="1029" s="185" customFormat="1" x14ac:dyDescent="0.2"/>
    <row r="1030" s="185" customFormat="1" x14ac:dyDescent="0.2"/>
    <row r="1031" s="185" customFormat="1" x14ac:dyDescent="0.2"/>
    <row r="1032" s="185" customFormat="1" x14ac:dyDescent="0.2"/>
    <row r="1033" s="185" customFormat="1" x14ac:dyDescent="0.2"/>
    <row r="1034" s="185" customFormat="1" x14ac:dyDescent="0.2"/>
    <row r="1035" s="185" customFormat="1" x14ac:dyDescent="0.2"/>
    <row r="1036" s="185" customFormat="1" x14ac:dyDescent="0.2"/>
    <row r="1037" s="185" customFormat="1" x14ac:dyDescent="0.2"/>
    <row r="1038" s="185" customFormat="1" x14ac:dyDescent="0.2"/>
    <row r="1039" s="185" customFormat="1" x14ac:dyDescent="0.2"/>
    <row r="1040" s="185" customFormat="1" x14ac:dyDescent="0.2"/>
    <row r="1041" s="185" customFormat="1" x14ac:dyDescent="0.2"/>
    <row r="1042" s="185" customFormat="1" x14ac:dyDescent="0.2"/>
    <row r="1043" s="185" customFormat="1" x14ac:dyDescent="0.2"/>
    <row r="1044" s="185" customFormat="1" x14ac:dyDescent="0.2"/>
    <row r="1045" s="185" customFormat="1" x14ac:dyDescent="0.2"/>
    <row r="1046" s="185" customFormat="1" x14ac:dyDescent="0.2"/>
    <row r="1047" s="185" customFormat="1" x14ac:dyDescent="0.2"/>
    <row r="1048" s="185" customFormat="1" x14ac:dyDescent="0.2"/>
    <row r="1049" s="185" customFormat="1" x14ac:dyDescent="0.2"/>
    <row r="1050" s="185" customFormat="1" x14ac:dyDescent="0.2"/>
    <row r="1051" s="185" customFormat="1" x14ac:dyDescent="0.2"/>
    <row r="1052" s="185" customFormat="1" x14ac:dyDescent="0.2"/>
    <row r="1053" s="185" customFormat="1" x14ac:dyDescent="0.2"/>
    <row r="1054" s="185" customFormat="1" x14ac:dyDescent="0.2"/>
    <row r="1055" s="185" customFormat="1" x14ac:dyDescent="0.2"/>
    <row r="1056" s="185" customFormat="1" x14ac:dyDescent="0.2"/>
    <row r="1057" s="185" customFormat="1" x14ac:dyDescent="0.2"/>
    <row r="1058" s="185" customFormat="1" x14ac:dyDescent="0.2"/>
    <row r="1059" s="185" customFormat="1" x14ac:dyDescent="0.2"/>
    <row r="1060" s="185" customFormat="1" x14ac:dyDescent="0.2"/>
    <row r="1061" s="185" customFormat="1" x14ac:dyDescent="0.2"/>
    <row r="1062" s="185" customFormat="1" x14ac:dyDescent="0.2"/>
    <row r="1063" s="185" customFormat="1" x14ac:dyDescent="0.2"/>
    <row r="1064" s="185" customFormat="1" x14ac:dyDescent="0.2"/>
    <row r="1065" s="185" customFormat="1" x14ac:dyDescent="0.2"/>
    <row r="1066" s="185" customFormat="1" x14ac:dyDescent="0.2"/>
    <row r="1067" s="185" customFormat="1" x14ac:dyDescent="0.2"/>
    <row r="1068" s="185" customFormat="1" x14ac:dyDescent="0.2"/>
    <row r="1069" s="185" customFormat="1" x14ac:dyDescent="0.2"/>
    <row r="1070" s="185" customFormat="1" x14ac:dyDescent="0.2"/>
    <row r="1071" s="185" customFormat="1" x14ac:dyDescent="0.2"/>
    <row r="1072" s="185" customFormat="1" x14ac:dyDescent="0.2"/>
    <row r="1073" s="185" customFormat="1" x14ac:dyDescent="0.2"/>
    <row r="1074" s="185" customFormat="1" x14ac:dyDescent="0.2"/>
    <row r="1075" s="185" customFormat="1" x14ac:dyDescent="0.2"/>
    <row r="1076" s="185" customFormat="1" x14ac:dyDescent="0.2"/>
    <row r="1077" s="185" customFormat="1" x14ac:dyDescent="0.2"/>
    <row r="1078" s="185" customFormat="1" x14ac:dyDescent="0.2"/>
    <row r="1079" s="185" customFormat="1" x14ac:dyDescent="0.2"/>
    <row r="1080" s="185" customFormat="1" x14ac:dyDescent="0.2"/>
    <row r="1081" s="185" customFormat="1" x14ac:dyDescent="0.2"/>
    <row r="1082" s="185" customFormat="1" x14ac:dyDescent="0.2"/>
    <row r="1083" s="185" customFormat="1" x14ac:dyDescent="0.2"/>
    <row r="1084" s="185" customFormat="1" x14ac:dyDescent="0.2"/>
    <row r="1085" s="185" customFormat="1" x14ac:dyDescent="0.2"/>
    <row r="1086" s="185" customFormat="1" x14ac:dyDescent="0.2"/>
    <row r="1087" s="185" customFormat="1" x14ac:dyDescent="0.2"/>
    <row r="1088" s="185" customFormat="1" x14ac:dyDescent="0.2"/>
    <row r="1089" s="185" customFormat="1" x14ac:dyDescent="0.2"/>
    <row r="1090" s="185" customFormat="1" x14ac:dyDescent="0.2"/>
    <row r="1091" s="185" customFormat="1" x14ac:dyDescent="0.2"/>
    <row r="1092" s="185" customFormat="1" x14ac:dyDescent="0.2"/>
    <row r="1093" s="185" customFormat="1" x14ac:dyDescent="0.2"/>
    <row r="1094" s="185" customFormat="1" x14ac:dyDescent="0.2"/>
    <row r="1095" s="185" customFormat="1" x14ac:dyDescent="0.2"/>
    <row r="1096" s="185" customFormat="1" x14ac:dyDescent="0.2"/>
    <row r="1097" s="185" customFormat="1" x14ac:dyDescent="0.2"/>
    <row r="1098" s="185" customFormat="1" x14ac:dyDescent="0.2"/>
    <row r="1099" s="185" customFormat="1" x14ac:dyDescent="0.2"/>
    <row r="1100" s="185" customFormat="1" x14ac:dyDescent="0.2"/>
    <row r="1101" s="185" customFormat="1" x14ac:dyDescent="0.2"/>
    <row r="1102" s="185" customFormat="1" x14ac:dyDescent="0.2"/>
    <row r="1103" s="185" customFormat="1" x14ac:dyDescent="0.2"/>
    <row r="1104" s="185" customFormat="1" x14ac:dyDescent="0.2"/>
    <row r="1105" s="185" customFormat="1" x14ac:dyDescent="0.2"/>
    <row r="1106" s="185" customFormat="1" x14ac:dyDescent="0.2"/>
    <row r="1107" s="185" customFormat="1" x14ac:dyDescent="0.2"/>
    <row r="1108" s="185" customFormat="1" x14ac:dyDescent="0.2"/>
    <row r="1109" s="185" customFormat="1" x14ac:dyDescent="0.2"/>
    <row r="1110" s="185" customFormat="1" x14ac:dyDescent="0.2"/>
    <row r="1111" s="185" customFormat="1" x14ac:dyDescent="0.2"/>
    <row r="1112" s="185" customFormat="1" x14ac:dyDescent="0.2"/>
    <row r="1113" s="185" customFormat="1" x14ac:dyDescent="0.2"/>
    <row r="1114" s="185" customFormat="1" x14ac:dyDescent="0.2"/>
    <row r="1115" s="185" customFormat="1" x14ac:dyDescent="0.2"/>
    <row r="1116" s="185" customFormat="1" x14ac:dyDescent="0.2"/>
    <row r="1117" s="185" customFormat="1" x14ac:dyDescent="0.2"/>
    <row r="1118" s="185" customFormat="1" x14ac:dyDescent="0.2"/>
    <row r="1119" s="185" customFormat="1" x14ac:dyDescent="0.2"/>
    <row r="1120" s="185" customFormat="1" x14ac:dyDescent="0.2"/>
    <row r="1121" s="185" customFormat="1" x14ac:dyDescent="0.2"/>
    <row r="1122" s="185" customFormat="1" x14ac:dyDescent="0.2"/>
    <row r="1123" s="185" customFormat="1" x14ac:dyDescent="0.2"/>
    <row r="1124" s="185" customFormat="1" x14ac:dyDescent="0.2"/>
    <row r="1125" s="185" customFormat="1" x14ac:dyDescent="0.2"/>
    <row r="1126" s="185" customFormat="1" x14ac:dyDescent="0.2"/>
    <row r="1127" s="185" customFormat="1" x14ac:dyDescent="0.2"/>
    <row r="1128" s="185" customFormat="1" x14ac:dyDescent="0.2"/>
    <row r="1129" s="185" customFormat="1" x14ac:dyDescent="0.2"/>
    <row r="1130" s="185" customFormat="1" x14ac:dyDescent="0.2"/>
    <row r="1131" s="185" customFormat="1" x14ac:dyDescent="0.2"/>
    <row r="1132" s="185" customFormat="1" x14ac:dyDescent="0.2"/>
    <row r="1133" s="185" customFormat="1" x14ac:dyDescent="0.2"/>
    <row r="1134" s="185" customFormat="1" x14ac:dyDescent="0.2"/>
    <row r="1135" s="185" customFormat="1" x14ac:dyDescent="0.2"/>
    <row r="1136" s="185" customFormat="1" x14ac:dyDescent="0.2"/>
    <row r="1137" s="185" customFormat="1" x14ac:dyDescent="0.2"/>
    <row r="1138" s="185" customFormat="1" x14ac:dyDescent="0.2"/>
    <row r="1139" s="185" customFormat="1" x14ac:dyDescent="0.2"/>
    <row r="1140" s="185" customFormat="1" x14ac:dyDescent="0.2"/>
    <row r="1141" s="185" customFormat="1" x14ac:dyDescent="0.2"/>
    <row r="1142" s="185" customFormat="1" x14ac:dyDescent="0.2"/>
    <row r="1143" s="185" customFormat="1" x14ac:dyDescent="0.2"/>
    <row r="1144" s="185" customFormat="1" x14ac:dyDescent="0.2"/>
    <row r="1145" s="185" customFormat="1" x14ac:dyDescent="0.2"/>
    <row r="1146" s="185" customFormat="1" x14ac:dyDescent="0.2"/>
    <row r="1147" s="185" customFormat="1" x14ac:dyDescent="0.2"/>
    <row r="1148" s="185" customFormat="1" x14ac:dyDescent="0.2"/>
    <row r="1149" s="185" customFormat="1" x14ac:dyDescent="0.2"/>
    <row r="1150" s="185" customFormat="1" x14ac:dyDescent="0.2"/>
    <row r="1151" s="185" customFormat="1" x14ac:dyDescent="0.2"/>
    <row r="1152" s="185" customFormat="1" x14ac:dyDescent="0.2"/>
    <row r="1153" s="185" customFormat="1" x14ac:dyDescent="0.2"/>
    <row r="1154" s="185" customFormat="1" x14ac:dyDescent="0.2"/>
    <row r="1155" s="185" customFormat="1" x14ac:dyDescent="0.2"/>
    <row r="1156" s="185" customFormat="1" x14ac:dyDescent="0.2"/>
    <row r="1157" s="185" customFormat="1" x14ac:dyDescent="0.2"/>
    <row r="1158" s="185" customFormat="1" x14ac:dyDescent="0.2"/>
    <row r="1159" s="185" customFormat="1" x14ac:dyDescent="0.2"/>
    <row r="1160" s="185" customFormat="1" x14ac:dyDescent="0.2"/>
    <row r="1161" s="185" customFormat="1" x14ac:dyDescent="0.2"/>
    <row r="1162" s="185" customFormat="1" x14ac:dyDescent="0.2"/>
    <row r="1163" s="185" customFormat="1" x14ac:dyDescent="0.2"/>
    <row r="1164" s="185" customFormat="1" x14ac:dyDescent="0.2"/>
    <row r="1165" s="185" customFormat="1" x14ac:dyDescent="0.2"/>
    <row r="1166" s="185" customFormat="1" x14ac:dyDescent="0.2"/>
    <row r="1167" s="185" customFormat="1" x14ac:dyDescent="0.2"/>
    <row r="1168" s="185" customFormat="1" x14ac:dyDescent="0.2"/>
    <row r="1169" s="185" customFormat="1" x14ac:dyDescent="0.2"/>
    <row r="1170" s="185" customFormat="1" x14ac:dyDescent="0.2"/>
    <row r="1171" s="185" customFormat="1" x14ac:dyDescent="0.2"/>
    <row r="1172" s="185" customFormat="1" x14ac:dyDescent="0.2"/>
    <row r="1173" s="185" customFormat="1" x14ac:dyDescent="0.2"/>
    <row r="1174" s="185" customFormat="1" x14ac:dyDescent="0.2"/>
    <row r="1175" s="185" customFormat="1" x14ac:dyDescent="0.2"/>
    <row r="1176" s="185" customFormat="1" x14ac:dyDescent="0.2"/>
    <row r="1177" s="185" customFormat="1" x14ac:dyDescent="0.2"/>
    <row r="1178" s="185" customFormat="1" x14ac:dyDescent="0.2"/>
    <row r="1179" s="185" customFormat="1" x14ac:dyDescent="0.2"/>
    <row r="1180" s="185" customFormat="1" x14ac:dyDescent="0.2"/>
    <row r="1181" s="185" customFormat="1" x14ac:dyDescent="0.2"/>
    <row r="1182" s="185" customFormat="1" x14ac:dyDescent="0.2"/>
    <row r="1183" s="185" customFormat="1" x14ac:dyDescent="0.2"/>
    <row r="1184" s="185" customFormat="1" x14ac:dyDescent="0.2"/>
    <row r="1185" s="185" customFormat="1" x14ac:dyDescent="0.2"/>
    <row r="1186" s="185" customFormat="1" x14ac:dyDescent="0.2"/>
    <row r="1187" s="185" customFormat="1" x14ac:dyDescent="0.2"/>
    <row r="1188" s="185" customFormat="1" x14ac:dyDescent="0.2"/>
    <row r="1189" s="185" customFormat="1" x14ac:dyDescent="0.2"/>
    <row r="1190" s="185" customFormat="1" x14ac:dyDescent="0.2"/>
    <row r="1191" s="185" customFormat="1" x14ac:dyDescent="0.2"/>
    <row r="1192" s="185" customFormat="1" x14ac:dyDescent="0.2"/>
    <row r="1193" s="185" customFormat="1" x14ac:dyDescent="0.2"/>
    <row r="1194" s="185" customFormat="1" x14ac:dyDescent="0.2"/>
    <row r="1195" s="185" customFormat="1" x14ac:dyDescent="0.2"/>
    <row r="1196" s="185" customFormat="1" x14ac:dyDescent="0.2"/>
    <row r="1197" s="185" customFormat="1" x14ac:dyDescent="0.2"/>
    <row r="1198" s="185" customFormat="1" x14ac:dyDescent="0.2"/>
    <row r="1199" s="185" customFormat="1" x14ac:dyDescent="0.2"/>
    <row r="1200" s="185" customFormat="1" x14ac:dyDescent="0.2"/>
    <row r="1201" s="185" customFormat="1" x14ac:dyDescent="0.2"/>
    <row r="1202" s="185" customFormat="1" x14ac:dyDescent="0.2"/>
    <row r="1203" s="185" customFormat="1" x14ac:dyDescent="0.2"/>
    <row r="1204" s="185" customFormat="1" x14ac:dyDescent="0.2"/>
    <row r="1205" s="185" customFormat="1" x14ac:dyDescent="0.2"/>
    <row r="1206" s="185" customFormat="1" x14ac:dyDescent="0.2"/>
    <row r="1207" s="185" customFormat="1" x14ac:dyDescent="0.2"/>
    <row r="1208" s="185" customFormat="1" x14ac:dyDescent="0.2"/>
    <row r="1209" s="185" customFormat="1" x14ac:dyDescent="0.2"/>
    <row r="1210" s="185" customFormat="1" x14ac:dyDescent="0.2"/>
    <row r="1211" s="185" customFormat="1" x14ac:dyDescent="0.2"/>
    <row r="1212" s="185" customFormat="1" x14ac:dyDescent="0.2"/>
    <row r="1213" s="185" customFormat="1" x14ac:dyDescent="0.2"/>
    <row r="1214" s="185" customFormat="1" x14ac:dyDescent="0.2"/>
    <row r="1215" s="185" customFormat="1" x14ac:dyDescent="0.2"/>
    <row r="1216" s="185" customFormat="1" x14ac:dyDescent="0.2"/>
    <row r="1217" s="185" customFormat="1" x14ac:dyDescent="0.2"/>
    <row r="1218" s="185" customFormat="1" x14ac:dyDescent="0.2"/>
    <row r="1219" s="185" customFormat="1" x14ac:dyDescent="0.2"/>
    <row r="1220" s="185" customFormat="1" x14ac:dyDescent="0.2"/>
    <row r="1221" s="185" customFormat="1" x14ac:dyDescent="0.2"/>
    <row r="1222" s="185" customFormat="1" x14ac:dyDescent="0.2"/>
    <row r="1223" s="185" customFormat="1" x14ac:dyDescent="0.2"/>
    <row r="1224" s="185" customFormat="1" x14ac:dyDescent="0.2"/>
    <row r="1225" s="185" customFormat="1" x14ac:dyDescent="0.2"/>
    <row r="1226" s="185" customFormat="1" x14ac:dyDescent="0.2"/>
    <row r="1227" s="185" customFormat="1" x14ac:dyDescent="0.2"/>
    <row r="1228" s="185" customFormat="1" x14ac:dyDescent="0.2"/>
    <row r="1229" s="185" customFormat="1" x14ac:dyDescent="0.2"/>
    <row r="1230" s="185" customFormat="1" x14ac:dyDescent="0.2"/>
    <row r="1231" s="185" customFormat="1" x14ac:dyDescent="0.2"/>
    <row r="1232" s="185" customFormat="1" x14ac:dyDescent="0.2"/>
    <row r="1233" s="185" customFormat="1" x14ac:dyDescent="0.2"/>
    <row r="1234" s="185" customFormat="1" x14ac:dyDescent="0.2"/>
    <row r="1235" s="185" customFormat="1" x14ac:dyDescent="0.2"/>
    <row r="1236" s="185" customFormat="1" x14ac:dyDescent="0.2"/>
    <row r="1237" s="185" customFormat="1" x14ac:dyDescent="0.2"/>
    <row r="1238" s="185" customFormat="1" x14ac:dyDescent="0.2"/>
    <row r="1239" s="185" customFormat="1" x14ac:dyDescent="0.2"/>
    <row r="1240" s="185" customFormat="1" x14ac:dyDescent="0.2"/>
    <row r="1241" s="185" customFormat="1" x14ac:dyDescent="0.2"/>
    <row r="1242" s="185" customFormat="1" x14ac:dyDescent="0.2"/>
    <row r="1243" s="185" customFormat="1" x14ac:dyDescent="0.2"/>
    <row r="1244" s="185" customFormat="1" x14ac:dyDescent="0.2"/>
    <row r="1245" s="185" customFormat="1" x14ac:dyDescent="0.2"/>
    <row r="1246" s="185" customFormat="1" x14ac:dyDescent="0.2"/>
    <row r="1247" s="185" customFormat="1" x14ac:dyDescent="0.2"/>
    <row r="1248" s="185" customFormat="1" x14ac:dyDescent="0.2"/>
    <row r="1249" s="185" customFormat="1" x14ac:dyDescent="0.2"/>
    <row r="1250" s="185" customFormat="1" x14ac:dyDescent="0.2"/>
    <row r="1251" s="185" customFormat="1" x14ac:dyDescent="0.2"/>
    <row r="1252" s="185" customFormat="1" x14ac:dyDescent="0.2"/>
    <row r="1253" s="185" customFormat="1" x14ac:dyDescent="0.2"/>
    <row r="1254" s="185" customFormat="1" x14ac:dyDescent="0.2"/>
    <row r="1255" s="185" customFormat="1" x14ac:dyDescent="0.2"/>
    <row r="1256" s="185" customFormat="1" x14ac:dyDescent="0.2"/>
    <row r="1257" s="185" customFormat="1" x14ac:dyDescent="0.2"/>
    <row r="1258" s="185" customFormat="1" x14ac:dyDescent="0.2"/>
    <row r="1259" s="185" customFormat="1" x14ac:dyDescent="0.2"/>
    <row r="1260" s="185" customFormat="1" x14ac:dyDescent="0.2"/>
    <row r="1261" s="185" customFormat="1" x14ac:dyDescent="0.2"/>
    <row r="1262" s="185" customFormat="1" x14ac:dyDescent="0.2"/>
    <row r="1263" s="185" customFormat="1" x14ac:dyDescent="0.2"/>
    <row r="1264" s="185" customFormat="1" x14ac:dyDescent="0.2"/>
    <row r="1265" s="185" customFormat="1" x14ac:dyDescent="0.2"/>
    <row r="1266" s="185" customFormat="1" x14ac:dyDescent="0.2"/>
    <row r="1267" s="185" customFormat="1" x14ac:dyDescent="0.2"/>
    <row r="1268" s="185" customFormat="1" x14ac:dyDescent="0.2"/>
    <row r="1269" s="185" customFormat="1" x14ac:dyDescent="0.2"/>
    <row r="1270" s="185" customFormat="1" x14ac:dyDescent="0.2"/>
    <row r="1271" s="185" customFormat="1" x14ac:dyDescent="0.2"/>
    <row r="1272" s="185" customFormat="1" x14ac:dyDescent="0.2"/>
    <row r="1273" s="185" customFormat="1" x14ac:dyDescent="0.2"/>
    <row r="1274" s="185" customFormat="1" x14ac:dyDescent="0.2"/>
    <row r="1275" s="185" customFormat="1" x14ac:dyDescent="0.2"/>
    <row r="1276" s="185" customFormat="1" x14ac:dyDescent="0.2"/>
    <row r="1277" s="185" customFormat="1" x14ac:dyDescent="0.2"/>
    <row r="1278" s="185" customFormat="1" x14ac:dyDescent="0.2"/>
    <row r="1279" s="185" customFormat="1" x14ac:dyDescent="0.2"/>
    <row r="1280" s="185" customFormat="1" x14ac:dyDescent="0.2"/>
    <row r="1281" s="185" customFormat="1" x14ac:dyDescent="0.2"/>
    <row r="1282" s="185" customFormat="1" x14ac:dyDescent="0.2"/>
    <row r="1283" s="185" customFormat="1" x14ac:dyDescent="0.2"/>
    <row r="1284" s="185" customFormat="1" x14ac:dyDescent="0.2"/>
    <row r="1285" s="185" customFormat="1" x14ac:dyDescent="0.2"/>
    <row r="1286" s="185" customFormat="1" x14ac:dyDescent="0.2"/>
    <row r="1287" s="185" customFormat="1" x14ac:dyDescent="0.2"/>
    <row r="1288" s="185" customFormat="1" x14ac:dyDescent="0.2"/>
    <row r="1289" s="185" customFormat="1" x14ac:dyDescent="0.2"/>
    <row r="1290" s="185" customFormat="1" x14ac:dyDescent="0.2"/>
    <row r="1291" s="185" customFormat="1" x14ac:dyDescent="0.2"/>
    <row r="1292" s="185" customFormat="1" x14ac:dyDescent="0.2"/>
    <row r="1293" s="185" customFormat="1" x14ac:dyDescent="0.2"/>
    <row r="1294" s="185" customFormat="1" x14ac:dyDescent="0.2"/>
    <row r="1295" s="185" customFormat="1" x14ac:dyDescent="0.2"/>
    <row r="1296" s="185" customFormat="1" x14ac:dyDescent="0.2"/>
    <row r="1297" s="185" customFormat="1" x14ac:dyDescent="0.2"/>
    <row r="1298" s="185" customFormat="1" x14ac:dyDescent="0.2"/>
    <row r="1299" s="185" customFormat="1" x14ac:dyDescent="0.2"/>
    <row r="1300" s="185" customFormat="1" x14ac:dyDescent="0.2"/>
    <row r="1301" s="185" customFormat="1" x14ac:dyDescent="0.2"/>
    <row r="1302" s="185" customFormat="1" x14ac:dyDescent="0.2"/>
    <row r="1303" s="185" customFormat="1" x14ac:dyDescent="0.2"/>
    <row r="1304" s="185" customFormat="1" x14ac:dyDescent="0.2"/>
    <row r="1305" s="185" customFormat="1" x14ac:dyDescent="0.2"/>
    <row r="1306" s="185" customFormat="1" x14ac:dyDescent="0.2"/>
    <row r="1307" s="185" customFormat="1" x14ac:dyDescent="0.2"/>
    <row r="1308" s="185" customFormat="1" x14ac:dyDescent="0.2"/>
    <row r="1309" s="185" customFormat="1" x14ac:dyDescent="0.2"/>
    <row r="1310" s="185" customFormat="1" x14ac:dyDescent="0.2"/>
    <row r="1311" s="185" customFormat="1" x14ac:dyDescent="0.2"/>
    <row r="1312" s="185" customFormat="1" x14ac:dyDescent="0.2"/>
    <row r="1313" s="185" customFormat="1" x14ac:dyDescent="0.2"/>
    <row r="1314" s="185" customFormat="1" x14ac:dyDescent="0.2"/>
    <row r="1315" s="185" customFormat="1" x14ac:dyDescent="0.2"/>
    <row r="1316" s="185" customFormat="1" x14ac:dyDescent="0.2"/>
    <row r="1317" s="185" customFormat="1" x14ac:dyDescent="0.2"/>
    <row r="1318" s="185" customFormat="1" x14ac:dyDescent="0.2"/>
    <row r="1319" s="185" customFormat="1" x14ac:dyDescent="0.2"/>
    <row r="1320" s="185" customFormat="1" x14ac:dyDescent="0.2"/>
    <row r="1321" s="185" customFormat="1" x14ac:dyDescent="0.2"/>
    <row r="1322" s="185" customFormat="1" x14ac:dyDescent="0.2"/>
    <row r="1323" s="185" customFormat="1" x14ac:dyDescent="0.2"/>
    <row r="1324" s="185" customFormat="1" x14ac:dyDescent="0.2"/>
    <row r="1325" s="185" customFormat="1" x14ac:dyDescent="0.2"/>
    <row r="1326" s="185" customFormat="1" x14ac:dyDescent="0.2"/>
    <row r="1327" s="185" customFormat="1" x14ac:dyDescent="0.2"/>
    <row r="1328" s="185" customFormat="1" x14ac:dyDescent="0.2"/>
    <row r="1329" s="185" customFormat="1" x14ac:dyDescent="0.2"/>
    <row r="1330" s="185" customFormat="1" x14ac:dyDescent="0.2"/>
    <row r="1331" s="185" customFormat="1" x14ac:dyDescent="0.2"/>
    <row r="1332" s="185" customFormat="1" x14ac:dyDescent="0.2"/>
    <row r="1333" s="185" customFormat="1" x14ac:dyDescent="0.2"/>
    <row r="1334" s="185" customFormat="1" x14ac:dyDescent="0.2"/>
    <row r="1335" s="185" customFormat="1" x14ac:dyDescent="0.2"/>
    <row r="1336" s="185" customFormat="1" x14ac:dyDescent="0.2"/>
    <row r="1337" s="185" customFormat="1" x14ac:dyDescent="0.2"/>
    <row r="1338" s="185" customFormat="1" x14ac:dyDescent="0.2"/>
    <row r="1339" s="185" customFormat="1" x14ac:dyDescent="0.2"/>
    <row r="1340" s="185" customFormat="1" x14ac:dyDescent="0.2"/>
    <row r="1341" s="185" customFormat="1" x14ac:dyDescent="0.2"/>
    <row r="1342" s="185" customFormat="1" x14ac:dyDescent="0.2"/>
    <row r="1343" s="185" customFormat="1" x14ac:dyDescent="0.2"/>
    <row r="1344" s="185" customFormat="1" x14ac:dyDescent="0.2"/>
    <row r="1345" s="185" customFormat="1" x14ac:dyDescent="0.2"/>
    <row r="1346" s="185" customFormat="1" x14ac:dyDescent="0.2"/>
    <row r="1347" s="185" customFormat="1" x14ac:dyDescent="0.2"/>
    <row r="1348" s="185" customFormat="1" x14ac:dyDescent="0.2"/>
    <row r="1349" s="185" customFormat="1" x14ac:dyDescent="0.2"/>
    <row r="1350" s="185" customFormat="1" x14ac:dyDescent="0.2"/>
    <row r="1351" s="185" customFormat="1" x14ac:dyDescent="0.2"/>
    <row r="1352" s="185" customFormat="1" x14ac:dyDescent="0.2"/>
    <row r="1353" s="185" customFormat="1" x14ac:dyDescent="0.2"/>
    <row r="1354" s="185" customFormat="1" x14ac:dyDescent="0.2"/>
    <row r="1355" s="185" customFormat="1" x14ac:dyDescent="0.2"/>
    <row r="1356" s="185" customFormat="1" x14ac:dyDescent="0.2"/>
    <row r="1357" s="185" customFormat="1" x14ac:dyDescent="0.2"/>
    <row r="1358" s="185" customFormat="1" x14ac:dyDescent="0.2"/>
    <row r="1359" s="185" customFormat="1" x14ac:dyDescent="0.2"/>
    <row r="1360" s="185" customFormat="1" x14ac:dyDescent="0.2"/>
    <row r="1361" s="185" customFormat="1" x14ac:dyDescent="0.2"/>
    <row r="1362" s="185" customFormat="1" x14ac:dyDescent="0.2"/>
    <row r="1363" s="185" customFormat="1" x14ac:dyDescent="0.2"/>
    <row r="1364" s="185" customFormat="1" x14ac:dyDescent="0.2"/>
    <row r="1365" s="185" customFormat="1" x14ac:dyDescent="0.2"/>
    <row r="1366" s="185" customFormat="1" x14ac:dyDescent="0.2"/>
    <row r="1367" s="185" customFormat="1" x14ac:dyDescent="0.2"/>
    <row r="1368" s="185" customFormat="1" x14ac:dyDescent="0.2"/>
    <row r="1369" s="185" customFormat="1" x14ac:dyDescent="0.2"/>
    <row r="1370" s="185" customFormat="1" x14ac:dyDescent="0.2"/>
    <row r="1371" s="185" customFormat="1" x14ac:dyDescent="0.2"/>
    <row r="1372" s="185" customFormat="1" x14ac:dyDescent="0.2"/>
    <row r="1373" s="185" customFormat="1" x14ac:dyDescent="0.2"/>
    <row r="1374" s="185" customFormat="1" x14ac:dyDescent="0.2"/>
    <row r="1375" s="185" customFormat="1" x14ac:dyDescent="0.2"/>
    <row r="1376" s="185" customFormat="1" x14ac:dyDescent="0.2"/>
    <row r="1377" s="185" customFormat="1" x14ac:dyDescent="0.2"/>
    <row r="1378" s="185" customFormat="1" x14ac:dyDescent="0.2"/>
    <row r="1379" s="185" customFormat="1" x14ac:dyDescent="0.2"/>
    <row r="1380" s="185" customFormat="1" x14ac:dyDescent="0.2"/>
    <row r="1381" s="185" customFormat="1" x14ac:dyDescent="0.2"/>
    <row r="1382" s="185" customFormat="1" x14ac:dyDescent="0.2"/>
    <row r="1383" s="185" customFormat="1" x14ac:dyDescent="0.2"/>
    <row r="1384" s="185" customFormat="1" x14ac:dyDescent="0.2"/>
    <row r="1385" s="185" customFormat="1" x14ac:dyDescent="0.2"/>
    <row r="1386" s="185" customFormat="1" x14ac:dyDescent="0.2"/>
    <row r="1387" s="185" customFormat="1" x14ac:dyDescent="0.2"/>
    <row r="1388" s="185" customFormat="1" x14ac:dyDescent="0.2"/>
    <row r="1389" s="185" customFormat="1" x14ac:dyDescent="0.2"/>
    <row r="1390" s="185" customFormat="1" x14ac:dyDescent="0.2"/>
    <row r="1391" s="185" customFormat="1" x14ac:dyDescent="0.2"/>
    <row r="1392" s="185" customFormat="1" x14ac:dyDescent="0.2"/>
    <row r="1393" s="185" customFormat="1" x14ac:dyDescent="0.2"/>
    <row r="1394" s="185" customFormat="1" x14ac:dyDescent="0.2"/>
    <row r="1395" s="185" customFormat="1" x14ac:dyDescent="0.2"/>
    <row r="1396" s="185" customFormat="1" x14ac:dyDescent="0.2"/>
    <row r="1397" s="185" customFormat="1" x14ac:dyDescent="0.2"/>
    <row r="1398" s="185" customFormat="1" x14ac:dyDescent="0.2"/>
    <row r="1399" s="185" customFormat="1" x14ac:dyDescent="0.2"/>
    <row r="1400" s="185" customFormat="1" x14ac:dyDescent="0.2"/>
    <row r="1401" s="185" customFormat="1" x14ac:dyDescent="0.2"/>
    <row r="1402" s="185" customFormat="1" x14ac:dyDescent="0.2"/>
    <row r="1403" s="185" customFormat="1" x14ac:dyDescent="0.2"/>
    <row r="1404" s="185" customFormat="1" x14ac:dyDescent="0.2"/>
    <row r="1405" s="185" customFormat="1" x14ac:dyDescent="0.2"/>
    <row r="1406" s="185" customFormat="1" x14ac:dyDescent="0.2"/>
    <row r="1407" s="185" customFormat="1" x14ac:dyDescent="0.2"/>
    <row r="1408" s="185" customFormat="1" x14ac:dyDescent="0.2"/>
    <row r="1409" s="185" customFormat="1" x14ac:dyDescent="0.2"/>
    <row r="1410" s="185" customFormat="1" x14ac:dyDescent="0.2"/>
    <row r="1411" s="185" customFormat="1" x14ac:dyDescent="0.2"/>
    <row r="1412" s="185" customFormat="1" x14ac:dyDescent="0.2"/>
    <row r="1413" s="185" customFormat="1" x14ac:dyDescent="0.2"/>
    <row r="1414" s="185" customFormat="1" x14ac:dyDescent="0.2"/>
    <row r="1415" s="185" customFormat="1" x14ac:dyDescent="0.2"/>
    <row r="1416" s="185" customFormat="1" x14ac:dyDescent="0.2"/>
    <row r="1417" s="185" customFormat="1" x14ac:dyDescent="0.2"/>
    <row r="1418" s="185" customFormat="1" x14ac:dyDescent="0.2"/>
    <row r="1419" s="185" customFormat="1" x14ac:dyDescent="0.2"/>
    <row r="1420" s="185" customFormat="1" x14ac:dyDescent="0.2"/>
    <row r="1421" s="185" customFormat="1" x14ac:dyDescent="0.2"/>
    <row r="1422" s="185" customFormat="1" x14ac:dyDescent="0.2"/>
    <row r="1423" s="185" customFormat="1" x14ac:dyDescent="0.2"/>
    <row r="1424" s="185" customFormat="1" x14ac:dyDescent="0.2"/>
    <row r="1425" s="185" customFormat="1" x14ac:dyDescent="0.2"/>
    <row r="1426" s="185" customFormat="1" x14ac:dyDescent="0.2"/>
    <row r="1427" s="185" customFormat="1" x14ac:dyDescent="0.2"/>
    <row r="1428" s="185" customFormat="1" x14ac:dyDescent="0.2"/>
    <row r="1429" s="185" customFormat="1" x14ac:dyDescent="0.2"/>
    <row r="1430" s="185" customFormat="1" x14ac:dyDescent="0.2"/>
    <row r="1431" s="185" customFormat="1" x14ac:dyDescent="0.2"/>
    <row r="1432" s="185" customFormat="1" x14ac:dyDescent="0.2"/>
    <row r="1433" s="185" customFormat="1" x14ac:dyDescent="0.2"/>
    <row r="1434" s="185" customFormat="1" x14ac:dyDescent="0.2"/>
    <row r="1435" s="185" customFormat="1" x14ac:dyDescent="0.2"/>
    <row r="1436" s="185" customFormat="1" x14ac:dyDescent="0.2"/>
    <row r="1437" s="185" customFormat="1" x14ac:dyDescent="0.2"/>
    <row r="1438" s="185" customFormat="1" x14ac:dyDescent="0.2"/>
    <row r="1439" s="185" customFormat="1" x14ac:dyDescent="0.2"/>
    <row r="1440" s="185" customFormat="1" x14ac:dyDescent="0.2"/>
    <row r="1441" s="185" customFormat="1" x14ac:dyDescent="0.2"/>
    <row r="1442" s="185" customFormat="1" x14ac:dyDescent="0.2"/>
    <row r="1443" s="185" customFormat="1" x14ac:dyDescent="0.2"/>
    <row r="1444" s="185" customFormat="1" x14ac:dyDescent="0.2"/>
    <row r="1445" s="185" customFormat="1" x14ac:dyDescent="0.2"/>
    <row r="1446" s="185" customFormat="1" x14ac:dyDescent="0.2"/>
    <row r="1447" s="185" customFormat="1" x14ac:dyDescent="0.2"/>
    <row r="1448" s="185" customFormat="1" x14ac:dyDescent="0.2"/>
    <row r="1449" s="185" customFormat="1" x14ac:dyDescent="0.2"/>
    <row r="1450" s="185" customFormat="1" x14ac:dyDescent="0.2"/>
    <row r="1451" s="185" customFormat="1" x14ac:dyDescent="0.2"/>
    <row r="1452" s="185" customFormat="1" x14ac:dyDescent="0.2"/>
    <row r="1453" s="185" customFormat="1" x14ac:dyDescent="0.2"/>
    <row r="1454" s="185" customFormat="1" x14ac:dyDescent="0.2"/>
    <row r="1455" s="185" customFormat="1" x14ac:dyDescent="0.2"/>
    <row r="1456" s="185" customFormat="1" x14ac:dyDescent="0.2"/>
    <row r="1457" s="185" customFormat="1" x14ac:dyDescent="0.2"/>
    <row r="1458" s="185" customFormat="1" x14ac:dyDescent="0.2"/>
    <row r="1459" s="185" customFormat="1" x14ac:dyDescent="0.2"/>
    <row r="1460" s="185" customFormat="1" x14ac:dyDescent="0.2"/>
    <row r="1461" s="185" customFormat="1" x14ac:dyDescent="0.2"/>
    <row r="1462" s="185" customFormat="1" x14ac:dyDescent="0.2"/>
    <row r="1463" s="185" customFormat="1" x14ac:dyDescent="0.2"/>
    <row r="1464" s="185" customFormat="1" x14ac:dyDescent="0.2"/>
    <row r="1465" s="185" customFormat="1" x14ac:dyDescent="0.2"/>
    <row r="1466" s="185" customFormat="1" x14ac:dyDescent="0.2"/>
    <row r="1467" s="185" customFormat="1" x14ac:dyDescent="0.2"/>
    <row r="1468" s="185" customFormat="1" x14ac:dyDescent="0.2"/>
    <row r="1469" s="185" customFormat="1" x14ac:dyDescent="0.2"/>
    <row r="1470" s="185" customFormat="1" x14ac:dyDescent="0.2"/>
    <row r="1471" s="185" customFormat="1" x14ac:dyDescent="0.2"/>
    <row r="1472" s="185" customFormat="1" x14ac:dyDescent="0.2"/>
    <row r="1473" s="185" customFormat="1" x14ac:dyDescent="0.2"/>
    <row r="1474" s="185" customFormat="1" x14ac:dyDescent="0.2"/>
    <row r="1475" s="185" customFormat="1" x14ac:dyDescent="0.2"/>
    <row r="1476" s="185" customFormat="1" x14ac:dyDescent="0.2"/>
    <row r="1477" s="185" customFormat="1" x14ac:dyDescent="0.2"/>
    <row r="1478" s="185" customFormat="1" x14ac:dyDescent="0.2"/>
    <row r="1479" s="185" customFormat="1" x14ac:dyDescent="0.2"/>
    <row r="1480" s="185" customFormat="1" x14ac:dyDescent="0.2"/>
    <row r="1481" s="185" customFormat="1" x14ac:dyDescent="0.2"/>
    <row r="1482" s="185" customFormat="1" x14ac:dyDescent="0.2"/>
    <row r="1483" s="185" customFormat="1" x14ac:dyDescent="0.2"/>
    <row r="1484" s="185" customFormat="1" x14ac:dyDescent="0.2"/>
    <row r="1485" s="185" customFormat="1" x14ac:dyDescent="0.2"/>
    <row r="1486" s="185" customFormat="1" x14ac:dyDescent="0.2"/>
    <row r="1487" s="185" customFormat="1" x14ac:dyDescent="0.2"/>
    <row r="1488" s="185" customFormat="1" x14ac:dyDescent="0.2"/>
    <row r="1489" s="185" customFormat="1" x14ac:dyDescent="0.2"/>
    <row r="1490" s="185" customFormat="1" x14ac:dyDescent="0.2"/>
    <row r="1491" s="185" customFormat="1" x14ac:dyDescent="0.2"/>
    <row r="1492" s="185" customFormat="1" x14ac:dyDescent="0.2"/>
    <row r="1493" s="185" customFormat="1" x14ac:dyDescent="0.2"/>
    <row r="1494" s="185" customFormat="1" x14ac:dyDescent="0.2"/>
    <row r="1495" s="185" customFormat="1" x14ac:dyDescent="0.2"/>
    <row r="1496" s="185" customFormat="1" x14ac:dyDescent="0.2"/>
    <row r="1497" s="185" customFormat="1" x14ac:dyDescent="0.2"/>
    <row r="1498" s="185" customFormat="1" x14ac:dyDescent="0.2"/>
    <row r="1499" s="185" customFormat="1" x14ac:dyDescent="0.2"/>
    <row r="1500" s="185" customFormat="1" x14ac:dyDescent="0.2"/>
    <row r="1501" s="185" customFormat="1" x14ac:dyDescent="0.2"/>
    <row r="1502" s="185" customFormat="1" x14ac:dyDescent="0.2"/>
    <row r="1503" s="185" customFormat="1" x14ac:dyDescent="0.2"/>
    <row r="1504" s="185" customFormat="1" x14ac:dyDescent="0.2"/>
    <row r="1505" s="185" customFormat="1" x14ac:dyDescent="0.2"/>
    <row r="1506" s="185" customFormat="1" x14ac:dyDescent="0.2"/>
    <row r="1507" s="185" customFormat="1" x14ac:dyDescent="0.2"/>
    <row r="1508" s="185" customFormat="1" x14ac:dyDescent="0.2"/>
    <row r="1509" s="185" customFormat="1" x14ac:dyDescent="0.2"/>
    <row r="1510" s="185" customFormat="1" x14ac:dyDescent="0.2"/>
    <row r="1511" s="185" customFormat="1" x14ac:dyDescent="0.2"/>
    <row r="1512" s="185" customFormat="1" x14ac:dyDescent="0.2"/>
    <row r="1513" s="185" customFormat="1" x14ac:dyDescent="0.2"/>
    <row r="1514" s="185" customFormat="1" x14ac:dyDescent="0.2"/>
    <row r="1515" s="185" customFormat="1" x14ac:dyDescent="0.2"/>
    <row r="1516" s="185" customFormat="1" x14ac:dyDescent="0.2"/>
    <row r="1517" s="185" customFormat="1" x14ac:dyDescent="0.2"/>
    <row r="1518" s="185" customFormat="1" x14ac:dyDescent="0.2"/>
    <row r="1519" s="185" customFormat="1" x14ac:dyDescent="0.2"/>
    <row r="1520" s="185" customFormat="1" x14ac:dyDescent="0.2"/>
    <row r="1521" s="185" customFormat="1" x14ac:dyDescent="0.2"/>
    <row r="1522" s="185" customFormat="1" x14ac:dyDescent="0.2"/>
    <row r="1523" s="185" customFormat="1" x14ac:dyDescent="0.2"/>
    <row r="1524" s="185" customFormat="1" x14ac:dyDescent="0.2"/>
    <row r="1525" s="185" customFormat="1" x14ac:dyDescent="0.2"/>
    <row r="1526" s="185" customFormat="1" x14ac:dyDescent="0.2"/>
    <row r="1527" s="185" customFormat="1" x14ac:dyDescent="0.2"/>
    <row r="1528" s="185" customFormat="1" x14ac:dyDescent="0.2"/>
    <row r="1529" s="185" customFormat="1" x14ac:dyDescent="0.2"/>
    <row r="1530" s="185" customFormat="1" x14ac:dyDescent="0.2"/>
    <row r="1531" s="185" customFormat="1" x14ac:dyDescent="0.2"/>
    <row r="1532" s="185" customFormat="1" x14ac:dyDescent="0.2"/>
    <row r="1533" s="185" customFormat="1" x14ac:dyDescent="0.2"/>
    <row r="1534" s="185" customFormat="1" x14ac:dyDescent="0.2"/>
    <row r="1535" s="185" customFormat="1" x14ac:dyDescent="0.2"/>
    <row r="1536" s="185" customFormat="1" x14ac:dyDescent="0.2"/>
    <row r="1537" s="185" customFormat="1" x14ac:dyDescent="0.2"/>
    <row r="1538" s="185" customFormat="1" x14ac:dyDescent="0.2"/>
    <row r="1539" s="185" customFormat="1" x14ac:dyDescent="0.2"/>
    <row r="1540" s="185" customFormat="1" x14ac:dyDescent="0.2"/>
    <row r="1541" s="185" customFormat="1" x14ac:dyDescent="0.2"/>
    <row r="1542" s="185" customFormat="1" x14ac:dyDescent="0.2"/>
    <row r="1543" s="185" customFormat="1" x14ac:dyDescent="0.2"/>
    <row r="1544" s="185" customFormat="1" x14ac:dyDescent="0.2"/>
    <row r="1545" s="185" customFormat="1" x14ac:dyDescent="0.2"/>
    <row r="1546" s="185" customFormat="1" x14ac:dyDescent="0.2"/>
    <row r="1547" s="185" customFormat="1" x14ac:dyDescent="0.2"/>
    <row r="1548" s="185" customFormat="1" x14ac:dyDescent="0.2"/>
    <row r="1549" s="185" customFormat="1" x14ac:dyDescent="0.2"/>
    <row r="1550" s="185" customFormat="1" x14ac:dyDescent="0.2"/>
    <row r="1551" s="185" customFormat="1" x14ac:dyDescent="0.2"/>
    <row r="1552" s="185" customFormat="1" x14ac:dyDescent="0.2"/>
    <row r="1553" s="185" customFormat="1" x14ac:dyDescent="0.2"/>
    <row r="1554" s="185" customFormat="1" x14ac:dyDescent="0.2"/>
    <row r="1555" s="185" customFormat="1" x14ac:dyDescent="0.2"/>
    <row r="1556" s="185" customFormat="1" x14ac:dyDescent="0.2"/>
    <row r="1557" s="185" customFormat="1" x14ac:dyDescent="0.2"/>
    <row r="1558" s="185" customFormat="1" x14ac:dyDescent="0.2"/>
    <row r="1559" s="185" customFormat="1" x14ac:dyDescent="0.2"/>
    <row r="1560" s="185" customFormat="1" x14ac:dyDescent="0.2"/>
    <row r="1561" s="185" customFormat="1" x14ac:dyDescent="0.2"/>
    <row r="1562" s="185" customFormat="1" x14ac:dyDescent="0.2"/>
    <row r="1563" s="185" customFormat="1" x14ac:dyDescent="0.2"/>
    <row r="1564" s="185" customFormat="1" x14ac:dyDescent="0.2"/>
    <row r="1565" s="185" customFormat="1" x14ac:dyDescent="0.2"/>
    <row r="1566" s="185" customFormat="1" x14ac:dyDescent="0.2"/>
    <row r="1567" s="185" customFormat="1" x14ac:dyDescent="0.2"/>
    <row r="1568" s="185" customFormat="1" x14ac:dyDescent="0.2"/>
    <row r="1569" s="185" customFormat="1" x14ac:dyDescent="0.2"/>
    <row r="1570" s="185" customFormat="1" x14ac:dyDescent="0.2"/>
    <row r="1571" s="185" customFormat="1" x14ac:dyDescent="0.2"/>
    <row r="1572" s="185" customFormat="1" x14ac:dyDescent="0.2"/>
    <row r="1573" s="185" customFormat="1" x14ac:dyDescent="0.2"/>
    <row r="1574" s="185" customFormat="1" x14ac:dyDescent="0.2"/>
    <row r="1575" s="185" customFormat="1" x14ac:dyDescent="0.2"/>
    <row r="1576" s="185" customFormat="1" x14ac:dyDescent="0.2"/>
    <row r="1577" s="185" customFormat="1" x14ac:dyDescent="0.2"/>
    <row r="1578" s="185" customFormat="1" x14ac:dyDescent="0.2"/>
    <row r="1579" s="185" customFormat="1" x14ac:dyDescent="0.2"/>
    <row r="1580" s="185" customFormat="1" x14ac:dyDescent="0.2"/>
    <row r="1581" s="185" customFormat="1" x14ac:dyDescent="0.2"/>
    <row r="1582" s="185" customFormat="1" x14ac:dyDescent="0.2"/>
    <row r="1583" s="185" customFormat="1" x14ac:dyDescent="0.2"/>
    <row r="1584" s="185" customFormat="1" x14ac:dyDescent="0.2"/>
    <row r="1585" s="185" customFormat="1" x14ac:dyDescent="0.2"/>
    <row r="1586" s="185" customFormat="1" x14ac:dyDescent="0.2"/>
    <row r="1587" s="185" customFormat="1" x14ac:dyDescent="0.2"/>
    <row r="1588" s="185" customFormat="1" x14ac:dyDescent="0.2"/>
    <row r="1589" s="185" customFormat="1" x14ac:dyDescent="0.2"/>
    <row r="1590" s="185" customFormat="1" x14ac:dyDescent="0.2"/>
    <row r="1591" s="185" customFormat="1" x14ac:dyDescent="0.2"/>
    <row r="1592" s="185" customFormat="1" x14ac:dyDescent="0.2"/>
    <row r="1593" s="185" customFormat="1" x14ac:dyDescent="0.2"/>
    <row r="1594" s="185" customFormat="1" x14ac:dyDescent="0.2"/>
    <row r="1595" s="185" customFormat="1" x14ac:dyDescent="0.2"/>
    <row r="1596" s="185" customFormat="1" x14ac:dyDescent="0.2"/>
    <row r="1597" s="185" customFormat="1" x14ac:dyDescent="0.2"/>
    <row r="1598" s="185" customFormat="1" x14ac:dyDescent="0.2"/>
    <row r="1599" s="185" customFormat="1" x14ac:dyDescent="0.2"/>
    <row r="1600" s="185" customFormat="1" x14ac:dyDescent="0.2"/>
    <row r="1601" s="185" customFormat="1" x14ac:dyDescent="0.2"/>
    <row r="1602" s="185" customFormat="1" x14ac:dyDescent="0.2"/>
    <row r="1603" s="185" customFormat="1" x14ac:dyDescent="0.2"/>
    <row r="1604" s="185" customFormat="1" x14ac:dyDescent="0.2"/>
    <row r="1605" s="185" customFormat="1" x14ac:dyDescent="0.2"/>
    <row r="1606" s="185" customFormat="1" x14ac:dyDescent="0.2"/>
    <row r="1607" s="185" customFormat="1" x14ac:dyDescent="0.2"/>
    <row r="1608" s="185" customFormat="1" x14ac:dyDescent="0.2"/>
    <row r="1609" s="185" customFormat="1" x14ac:dyDescent="0.2"/>
    <row r="1610" s="185" customFormat="1" x14ac:dyDescent="0.2"/>
    <row r="1611" s="185" customFormat="1" x14ac:dyDescent="0.2"/>
    <row r="1612" s="185" customFormat="1" x14ac:dyDescent="0.2"/>
    <row r="1613" s="185" customFormat="1" x14ac:dyDescent="0.2"/>
    <row r="1614" s="185" customFormat="1" x14ac:dyDescent="0.2"/>
    <row r="1615" s="185" customFormat="1" x14ac:dyDescent="0.2"/>
    <row r="1616" s="185" customFormat="1" x14ac:dyDescent="0.2"/>
    <row r="1617" s="185" customFormat="1" x14ac:dyDescent="0.2"/>
    <row r="1618" s="185" customFormat="1" x14ac:dyDescent="0.2"/>
    <row r="1619" s="185" customFormat="1" x14ac:dyDescent="0.2"/>
    <row r="1620" s="185" customFormat="1" x14ac:dyDescent="0.2"/>
    <row r="1621" s="185" customFormat="1" x14ac:dyDescent="0.2"/>
    <row r="1622" s="185" customFormat="1" x14ac:dyDescent="0.2"/>
    <row r="1623" s="185" customFormat="1" x14ac:dyDescent="0.2"/>
    <row r="1624" s="185" customFormat="1" x14ac:dyDescent="0.2"/>
    <row r="1625" s="185" customFormat="1" x14ac:dyDescent="0.2"/>
    <row r="1626" s="185" customFormat="1" x14ac:dyDescent="0.2"/>
    <row r="1627" s="185" customFormat="1" x14ac:dyDescent="0.2"/>
    <row r="1628" s="185" customFormat="1" x14ac:dyDescent="0.2"/>
    <row r="1629" s="185" customFormat="1" x14ac:dyDescent="0.2"/>
    <row r="1630" s="185" customFormat="1" x14ac:dyDescent="0.2"/>
    <row r="1631" s="185" customFormat="1" x14ac:dyDescent="0.2"/>
    <row r="1632" s="185" customFormat="1" x14ac:dyDescent="0.2"/>
    <row r="1633" s="185" customFormat="1" x14ac:dyDescent="0.2"/>
    <row r="1634" s="185" customFormat="1" x14ac:dyDescent="0.2"/>
    <row r="1635" s="185" customFormat="1" x14ac:dyDescent="0.2"/>
    <row r="1636" s="185" customFormat="1" x14ac:dyDescent="0.2"/>
    <row r="1637" s="185" customFormat="1" x14ac:dyDescent="0.2"/>
    <row r="1638" s="185" customFormat="1" x14ac:dyDescent="0.2"/>
    <row r="1639" s="185" customFormat="1" x14ac:dyDescent="0.2"/>
    <row r="1640" s="185" customFormat="1" x14ac:dyDescent="0.2"/>
    <row r="1641" s="185" customFormat="1" x14ac:dyDescent="0.2"/>
    <row r="1642" s="185" customFormat="1" x14ac:dyDescent="0.2"/>
    <row r="1643" s="185" customFormat="1" x14ac:dyDescent="0.2"/>
    <row r="1644" s="185" customFormat="1" x14ac:dyDescent="0.2"/>
    <row r="1645" s="185" customFormat="1" x14ac:dyDescent="0.2"/>
    <row r="1646" s="185" customFormat="1" x14ac:dyDescent="0.2"/>
    <row r="1647" s="185" customFormat="1" x14ac:dyDescent="0.2"/>
    <row r="1648" s="185" customFormat="1" x14ac:dyDescent="0.2"/>
    <row r="1649" s="185" customFormat="1" x14ac:dyDescent="0.2"/>
    <row r="1650" s="185" customFormat="1" x14ac:dyDescent="0.2"/>
    <row r="1651" s="185" customFormat="1" x14ac:dyDescent="0.2"/>
    <row r="1652" s="185" customFormat="1" x14ac:dyDescent="0.2"/>
    <row r="1653" s="185" customFormat="1" x14ac:dyDescent="0.2"/>
    <row r="1654" s="185" customFormat="1" x14ac:dyDescent="0.2"/>
    <row r="1655" s="185" customFormat="1" x14ac:dyDescent="0.2"/>
    <row r="1656" s="185" customFormat="1" x14ac:dyDescent="0.2"/>
    <row r="1657" s="185" customFormat="1" x14ac:dyDescent="0.2"/>
    <row r="1658" s="185" customFormat="1" x14ac:dyDescent="0.2"/>
    <row r="1659" s="185" customFormat="1" x14ac:dyDescent="0.2"/>
    <row r="1660" s="185" customFormat="1" x14ac:dyDescent="0.2"/>
    <row r="1661" s="185" customFormat="1" x14ac:dyDescent="0.2"/>
    <row r="1662" s="185" customFormat="1" x14ac:dyDescent="0.2"/>
    <row r="1663" s="185" customFormat="1" x14ac:dyDescent="0.2"/>
    <row r="1664" s="185" customFormat="1" x14ac:dyDescent="0.2"/>
    <row r="1665" s="185" customFormat="1" x14ac:dyDescent="0.2"/>
    <row r="1666" s="185" customFormat="1" x14ac:dyDescent="0.2"/>
    <row r="1667" s="185" customFormat="1" x14ac:dyDescent="0.2"/>
    <row r="1668" s="185" customFormat="1" x14ac:dyDescent="0.2"/>
    <row r="1669" s="185" customFormat="1" x14ac:dyDescent="0.2"/>
    <row r="1670" s="185" customFormat="1" x14ac:dyDescent="0.2"/>
    <row r="1671" s="185" customFormat="1" x14ac:dyDescent="0.2"/>
    <row r="1672" s="185" customFormat="1" x14ac:dyDescent="0.2"/>
    <row r="1673" s="185" customFormat="1" x14ac:dyDescent="0.2"/>
    <row r="1674" s="185" customFormat="1" x14ac:dyDescent="0.2"/>
    <row r="1675" s="185" customFormat="1" x14ac:dyDescent="0.2"/>
    <row r="1676" s="185" customFormat="1" x14ac:dyDescent="0.2"/>
    <row r="1677" s="185" customFormat="1" x14ac:dyDescent="0.2"/>
    <row r="1678" s="185" customFormat="1" x14ac:dyDescent="0.2"/>
    <row r="1679" s="185" customFormat="1" x14ac:dyDescent="0.2"/>
    <row r="1680" s="185" customFormat="1" x14ac:dyDescent="0.2"/>
    <row r="1681" s="185" customFormat="1" x14ac:dyDescent="0.2"/>
    <row r="1682" s="185" customFormat="1" x14ac:dyDescent="0.2"/>
    <row r="1683" s="185" customFormat="1" x14ac:dyDescent="0.2"/>
    <row r="1684" s="185" customFormat="1" x14ac:dyDescent="0.2"/>
    <row r="1685" s="185" customFormat="1" x14ac:dyDescent="0.2"/>
    <row r="1686" s="185" customFormat="1" x14ac:dyDescent="0.2"/>
    <row r="1687" s="185" customFormat="1" x14ac:dyDescent="0.2"/>
    <row r="1688" s="185" customFormat="1" x14ac:dyDescent="0.2"/>
    <row r="1689" s="185" customFormat="1" x14ac:dyDescent="0.2"/>
    <row r="1690" s="185" customFormat="1" x14ac:dyDescent="0.2"/>
    <row r="1691" s="185" customFormat="1" x14ac:dyDescent="0.2"/>
    <row r="1692" s="185" customFormat="1" x14ac:dyDescent="0.2"/>
    <row r="1693" s="185" customFormat="1" x14ac:dyDescent="0.2"/>
    <row r="1694" s="185" customFormat="1" x14ac:dyDescent="0.2"/>
    <row r="1695" s="185" customFormat="1" x14ac:dyDescent="0.2"/>
    <row r="1696" s="185" customFormat="1" x14ac:dyDescent="0.2"/>
    <row r="1697" s="185" customFormat="1" x14ac:dyDescent="0.2"/>
    <row r="1698" s="185" customFormat="1" x14ac:dyDescent="0.2"/>
    <row r="1699" s="185" customFormat="1" x14ac:dyDescent="0.2"/>
    <row r="1700" s="185" customFormat="1" x14ac:dyDescent="0.2"/>
    <row r="1701" s="185" customFormat="1" x14ac:dyDescent="0.2"/>
    <row r="1702" s="185" customFormat="1" x14ac:dyDescent="0.2"/>
    <row r="1703" s="185" customFormat="1" x14ac:dyDescent="0.2"/>
    <row r="1704" s="185" customFormat="1" x14ac:dyDescent="0.2"/>
    <row r="1705" s="185" customFormat="1" x14ac:dyDescent="0.2"/>
    <row r="1706" s="185" customFormat="1" x14ac:dyDescent="0.2"/>
    <row r="1707" s="185" customFormat="1" x14ac:dyDescent="0.2"/>
    <row r="1708" s="185" customFormat="1" x14ac:dyDescent="0.2"/>
    <row r="1709" s="185" customFormat="1" x14ac:dyDescent="0.2"/>
    <row r="1710" s="185" customFormat="1" x14ac:dyDescent="0.2"/>
    <row r="1711" s="185" customFormat="1" x14ac:dyDescent="0.2"/>
    <row r="1712" s="185" customFormat="1" x14ac:dyDescent="0.2"/>
    <row r="1713" s="185" customFormat="1" x14ac:dyDescent="0.2"/>
    <row r="1714" s="185" customFormat="1" x14ac:dyDescent="0.2"/>
    <row r="1715" s="185" customFormat="1" x14ac:dyDescent="0.2"/>
    <row r="1716" s="185" customFormat="1" x14ac:dyDescent="0.2"/>
    <row r="1717" s="185" customFormat="1" x14ac:dyDescent="0.2"/>
    <row r="1718" s="185" customFormat="1" x14ac:dyDescent="0.2"/>
    <row r="1719" s="185" customFormat="1" x14ac:dyDescent="0.2"/>
    <row r="1720" s="185" customFormat="1" x14ac:dyDescent="0.2"/>
    <row r="1721" s="185" customFormat="1" x14ac:dyDescent="0.2"/>
    <row r="1722" s="185" customFormat="1" x14ac:dyDescent="0.2"/>
    <row r="1723" s="185" customFormat="1" x14ac:dyDescent="0.2"/>
    <row r="1724" s="185" customFormat="1" x14ac:dyDescent="0.2"/>
    <row r="1725" s="185" customFormat="1" x14ac:dyDescent="0.2"/>
    <row r="1726" s="185" customFormat="1" x14ac:dyDescent="0.2"/>
    <row r="1727" s="185" customFormat="1" x14ac:dyDescent="0.2"/>
    <row r="1728" s="185" customFormat="1" x14ac:dyDescent="0.2"/>
    <row r="1729" s="185" customFormat="1" x14ac:dyDescent="0.2"/>
    <row r="1730" s="185" customFormat="1" x14ac:dyDescent="0.2"/>
    <row r="1731" s="185" customFormat="1" x14ac:dyDescent="0.2"/>
    <row r="1732" s="185" customFormat="1" x14ac:dyDescent="0.2"/>
    <row r="1733" s="185" customFormat="1" x14ac:dyDescent="0.2"/>
    <row r="1734" s="185" customFormat="1" x14ac:dyDescent="0.2"/>
    <row r="1735" s="185" customFormat="1" x14ac:dyDescent="0.2"/>
    <row r="1736" s="185" customFormat="1" x14ac:dyDescent="0.2"/>
    <row r="1737" s="185" customFormat="1" x14ac:dyDescent="0.2"/>
    <row r="1738" s="185" customFormat="1" x14ac:dyDescent="0.2"/>
    <row r="1739" s="185" customFormat="1" x14ac:dyDescent="0.2"/>
    <row r="1740" s="185" customFormat="1" x14ac:dyDescent="0.2"/>
    <row r="1741" s="185" customFormat="1" x14ac:dyDescent="0.2"/>
    <row r="1742" s="185" customFormat="1" x14ac:dyDescent="0.2"/>
    <row r="1743" s="185" customFormat="1" x14ac:dyDescent="0.2"/>
    <row r="1744" s="185" customFormat="1" x14ac:dyDescent="0.2"/>
    <row r="1745" s="185" customFormat="1" x14ac:dyDescent="0.2"/>
    <row r="1746" s="185" customFormat="1" x14ac:dyDescent="0.2"/>
    <row r="1747" s="185" customFormat="1" x14ac:dyDescent="0.2"/>
    <row r="1748" s="185" customFormat="1" x14ac:dyDescent="0.2"/>
    <row r="1749" s="185" customFormat="1" x14ac:dyDescent="0.2"/>
    <row r="1750" s="185" customFormat="1" x14ac:dyDescent="0.2"/>
    <row r="1751" s="185" customFormat="1" x14ac:dyDescent="0.2"/>
    <row r="1752" s="185" customFormat="1" x14ac:dyDescent="0.2"/>
    <row r="1753" s="185" customFormat="1" x14ac:dyDescent="0.2"/>
    <row r="1754" s="185" customFormat="1" x14ac:dyDescent="0.2"/>
    <row r="1755" s="185" customFormat="1" x14ac:dyDescent="0.2"/>
    <row r="1756" s="185" customFormat="1" x14ac:dyDescent="0.2"/>
    <row r="1757" s="185" customFormat="1" x14ac:dyDescent="0.2"/>
    <row r="1758" s="185" customFormat="1" x14ac:dyDescent="0.2"/>
    <row r="1759" s="185" customFormat="1" x14ac:dyDescent="0.2"/>
    <row r="1760" s="185" customFormat="1" x14ac:dyDescent="0.2"/>
    <row r="1761" s="185" customFormat="1" x14ac:dyDescent="0.2"/>
    <row r="1762" s="185" customFormat="1" x14ac:dyDescent="0.2"/>
    <row r="1763" s="185" customFormat="1" x14ac:dyDescent="0.2"/>
    <row r="1764" s="185" customFormat="1" x14ac:dyDescent="0.2"/>
    <row r="1765" s="185" customFormat="1" x14ac:dyDescent="0.2"/>
    <row r="1766" s="185" customFormat="1" x14ac:dyDescent="0.2"/>
    <row r="1767" s="185" customFormat="1" x14ac:dyDescent="0.2"/>
    <row r="1768" s="185" customFormat="1" x14ac:dyDescent="0.2"/>
    <row r="1769" s="185" customFormat="1" x14ac:dyDescent="0.2"/>
    <row r="1770" s="185" customFormat="1" x14ac:dyDescent="0.2"/>
    <row r="1771" s="185" customFormat="1" x14ac:dyDescent="0.2"/>
    <row r="1772" s="185" customFormat="1" x14ac:dyDescent="0.2"/>
    <row r="1773" s="185" customFormat="1" x14ac:dyDescent="0.2"/>
    <row r="1774" s="185" customFormat="1" x14ac:dyDescent="0.2"/>
    <row r="1775" s="185" customFormat="1" x14ac:dyDescent="0.2"/>
    <row r="1776" s="185" customFormat="1" x14ac:dyDescent="0.2"/>
    <row r="1777" s="185" customFormat="1" x14ac:dyDescent="0.2"/>
    <row r="1778" s="185" customFormat="1" x14ac:dyDescent="0.2"/>
    <row r="1779" s="185" customFormat="1" x14ac:dyDescent="0.2"/>
    <row r="1780" s="185" customFormat="1" x14ac:dyDescent="0.2"/>
    <row r="1781" s="185" customFormat="1" x14ac:dyDescent="0.2"/>
    <row r="1782" s="185" customFormat="1" x14ac:dyDescent="0.2"/>
    <row r="1783" s="185" customFormat="1" x14ac:dyDescent="0.2"/>
    <row r="1784" s="185" customFormat="1" x14ac:dyDescent="0.2"/>
    <row r="1785" s="185" customFormat="1" x14ac:dyDescent="0.2"/>
    <row r="1786" s="185" customFormat="1" x14ac:dyDescent="0.2"/>
    <row r="1787" s="185" customFormat="1" x14ac:dyDescent="0.2"/>
    <row r="1788" s="185" customFormat="1" x14ac:dyDescent="0.2"/>
    <row r="1789" s="185" customFormat="1" x14ac:dyDescent="0.2"/>
    <row r="1790" s="185" customFormat="1" x14ac:dyDescent="0.2"/>
    <row r="1791" s="185" customFormat="1" x14ac:dyDescent="0.2"/>
    <row r="1792" s="185" customFormat="1" x14ac:dyDescent="0.2"/>
    <row r="1793" s="185" customFormat="1" x14ac:dyDescent="0.2"/>
    <row r="1794" s="185" customFormat="1" x14ac:dyDescent="0.2"/>
    <row r="1795" s="185" customFormat="1" x14ac:dyDescent="0.2"/>
    <row r="1796" s="185" customFormat="1" x14ac:dyDescent="0.2"/>
    <row r="1797" s="185" customFormat="1" x14ac:dyDescent="0.2"/>
    <row r="1798" s="185" customFormat="1" x14ac:dyDescent="0.2"/>
    <row r="1799" s="185" customFormat="1" x14ac:dyDescent="0.2"/>
    <row r="1800" s="185" customFormat="1" x14ac:dyDescent="0.2"/>
    <row r="1801" s="185" customFormat="1" x14ac:dyDescent="0.2"/>
    <row r="1802" s="185" customFormat="1" x14ac:dyDescent="0.2"/>
    <row r="1803" s="185" customFormat="1" x14ac:dyDescent="0.2"/>
    <row r="1804" s="185" customFormat="1" x14ac:dyDescent="0.2"/>
    <row r="1805" s="185" customFormat="1" x14ac:dyDescent="0.2"/>
    <row r="1806" s="185" customFormat="1" x14ac:dyDescent="0.2"/>
    <row r="1807" s="185" customFormat="1" x14ac:dyDescent="0.2"/>
    <row r="1808" s="185" customFormat="1" x14ac:dyDescent="0.2"/>
    <row r="1809" s="185" customFormat="1" x14ac:dyDescent="0.2"/>
    <row r="1810" s="185" customFormat="1" x14ac:dyDescent="0.2"/>
    <row r="1811" s="185" customFormat="1" x14ac:dyDescent="0.2"/>
    <row r="1812" s="185" customFormat="1" x14ac:dyDescent="0.2"/>
    <row r="1813" s="185" customFormat="1" x14ac:dyDescent="0.2"/>
    <row r="1814" s="185" customFormat="1" x14ac:dyDescent="0.2"/>
    <row r="1815" s="185" customFormat="1" x14ac:dyDescent="0.2"/>
    <row r="1816" s="185" customFormat="1" x14ac:dyDescent="0.2"/>
    <row r="1817" s="185" customFormat="1" x14ac:dyDescent="0.2"/>
    <row r="1818" s="185" customFormat="1" x14ac:dyDescent="0.2"/>
    <row r="1819" s="185" customFormat="1" x14ac:dyDescent="0.2"/>
    <row r="1820" s="185" customFormat="1" x14ac:dyDescent="0.2"/>
    <row r="1821" s="185" customFormat="1" x14ac:dyDescent="0.2"/>
    <row r="1822" s="185" customFormat="1" x14ac:dyDescent="0.2"/>
    <row r="1823" s="185" customFormat="1" x14ac:dyDescent="0.2"/>
    <row r="1824" s="185" customFormat="1" x14ac:dyDescent="0.2"/>
    <row r="1825" s="185" customFormat="1" x14ac:dyDescent="0.2"/>
    <row r="1826" s="185" customFormat="1" x14ac:dyDescent="0.2"/>
    <row r="1827" s="185" customFormat="1" x14ac:dyDescent="0.2"/>
    <row r="1828" s="185" customFormat="1" x14ac:dyDescent="0.2"/>
    <row r="1829" s="185" customFormat="1" x14ac:dyDescent="0.2"/>
    <row r="1830" s="185" customFormat="1" x14ac:dyDescent="0.2"/>
    <row r="1831" s="185" customFormat="1" x14ac:dyDescent="0.2"/>
    <row r="1832" s="185" customFormat="1" x14ac:dyDescent="0.2"/>
    <row r="1833" s="185" customFormat="1" x14ac:dyDescent="0.2"/>
    <row r="1834" s="185" customFormat="1" x14ac:dyDescent="0.2"/>
    <row r="1835" s="185" customFormat="1" x14ac:dyDescent="0.2"/>
    <row r="1836" s="185" customFormat="1" x14ac:dyDescent="0.2"/>
    <row r="1837" s="185" customFormat="1" x14ac:dyDescent="0.2"/>
    <row r="1838" s="185" customFormat="1" x14ac:dyDescent="0.2"/>
    <row r="1839" s="185" customFormat="1" x14ac:dyDescent="0.2"/>
    <row r="1840" s="185" customFormat="1" x14ac:dyDescent="0.2"/>
    <row r="1841" s="185" customFormat="1" x14ac:dyDescent="0.2"/>
    <row r="1842" s="185" customFormat="1" x14ac:dyDescent="0.2"/>
    <row r="1843" s="185" customFormat="1" x14ac:dyDescent="0.2"/>
    <row r="1844" s="185" customFormat="1" x14ac:dyDescent="0.2"/>
    <row r="1845" s="185" customFormat="1" x14ac:dyDescent="0.2"/>
    <row r="1846" s="185" customFormat="1" x14ac:dyDescent="0.2"/>
    <row r="1847" s="185" customFormat="1" x14ac:dyDescent="0.2"/>
    <row r="1848" s="185" customFormat="1" x14ac:dyDescent="0.2"/>
    <row r="1849" s="185" customFormat="1" x14ac:dyDescent="0.2"/>
    <row r="1850" s="185" customFormat="1" x14ac:dyDescent="0.2"/>
    <row r="1851" s="185" customFormat="1" x14ac:dyDescent="0.2"/>
    <row r="1852" s="185" customFormat="1" x14ac:dyDescent="0.2"/>
    <row r="1853" s="185" customFormat="1" x14ac:dyDescent="0.2"/>
    <row r="1854" s="185" customFormat="1" x14ac:dyDescent="0.2"/>
    <row r="1855" s="185" customFormat="1" x14ac:dyDescent="0.2"/>
    <row r="1856" s="185" customFormat="1" x14ac:dyDescent="0.2"/>
    <row r="1857" s="185" customFormat="1" x14ac:dyDescent="0.2"/>
    <row r="1858" s="185" customFormat="1" x14ac:dyDescent="0.2"/>
    <row r="1859" s="185" customFormat="1" x14ac:dyDescent="0.2"/>
    <row r="1860" s="185" customFormat="1" x14ac:dyDescent="0.2"/>
    <row r="1861" s="185" customFormat="1" x14ac:dyDescent="0.2"/>
    <row r="1862" s="185" customFormat="1" x14ac:dyDescent="0.2"/>
    <row r="1863" s="185" customFormat="1" x14ac:dyDescent="0.2"/>
    <row r="1864" s="185" customFormat="1" x14ac:dyDescent="0.2"/>
    <row r="1865" s="185" customFormat="1" x14ac:dyDescent="0.2"/>
    <row r="1866" s="185" customFormat="1" x14ac:dyDescent="0.2"/>
    <row r="1867" s="185" customFormat="1" x14ac:dyDescent="0.2"/>
    <row r="1868" s="185" customFormat="1" x14ac:dyDescent="0.2"/>
    <row r="1869" s="185" customFormat="1" x14ac:dyDescent="0.2"/>
    <row r="1870" s="185" customFormat="1" x14ac:dyDescent="0.2"/>
    <row r="1871" s="185" customFormat="1" x14ac:dyDescent="0.2"/>
    <row r="1872" s="185" customFormat="1" x14ac:dyDescent="0.2"/>
    <row r="1873" s="185" customFormat="1" x14ac:dyDescent="0.2"/>
    <row r="1874" s="185" customFormat="1" x14ac:dyDescent="0.2"/>
    <row r="1875" s="185" customFormat="1" x14ac:dyDescent="0.2"/>
    <row r="1876" s="185" customFormat="1" x14ac:dyDescent="0.2"/>
    <row r="1877" s="185" customFormat="1" x14ac:dyDescent="0.2"/>
    <row r="1878" s="185" customFormat="1" x14ac:dyDescent="0.2"/>
    <row r="1879" s="185" customFormat="1" x14ac:dyDescent="0.2"/>
    <row r="1880" s="185" customFormat="1" x14ac:dyDescent="0.2"/>
    <row r="1881" s="185" customFormat="1" x14ac:dyDescent="0.2"/>
    <row r="1882" s="185" customFormat="1" x14ac:dyDescent="0.2"/>
    <row r="1883" s="185" customFormat="1" x14ac:dyDescent="0.2"/>
    <row r="1884" s="185" customFormat="1" x14ac:dyDescent="0.2"/>
    <row r="1885" s="185" customFormat="1" x14ac:dyDescent="0.2"/>
    <row r="1886" s="185" customFormat="1" x14ac:dyDescent="0.2"/>
    <row r="1887" s="185" customFormat="1" x14ac:dyDescent="0.2"/>
    <row r="1888" s="185" customFormat="1" x14ac:dyDescent="0.2"/>
    <row r="1889" s="185" customFormat="1" x14ac:dyDescent="0.2"/>
    <row r="1890" s="185" customFormat="1" x14ac:dyDescent="0.2"/>
    <row r="1891" s="185" customFormat="1" x14ac:dyDescent="0.2"/>
    <row r="1892" s="185" customFormat="1" x14ac:dyDescent="0.2"/>
    <row r="1893" s="185" customFormat="1" x14ac:dyDescent="0.2"/>
    <row r="1894" s="185" customFormat="1" x14ac:dyDescent="0.2"/>
    <row r="1895" s="185" customFormat="1" x14ac:dyDescent="0.2"/>
    <row r="1896" s="185" customFormat="1" x14ac:dyDescent="0.2"/>
    <row r="1897" s="185" customFormat="1" x14ac:dyDescent="0.2"/>
    <row r="1898" s="185" customFormat="1" x14ac:dyDescent="0.2"/>
    <row r="1899" s="185" customFormat="1" x14ac:dyDescent="0.2"/>
    <row r="1900" s="185" customFormat="1" x14ac:dyDescent="0.2"/>
    <row r="1901" s="185" customFormat="1" x14ac:dyDescent="0.2"/>
    <row r="1902" s="185" customFormat="1" x14ac:dyDescent="0.2"/>
    <row r="1903" s="185" customFormat="1" x14ac:dyDescent="0.2"/>
    <row r="1904" s="185" customFormat="1" x14ac:dyDescent="0.2"/>
    <row r="1905" s="185" customFormat="1" x14ac:dyDescent="0.2"/>
    <row r="1906" s="185" customFormat="1" x14ac:dyDescent="0.2"/>
    <row r="1907" s="185" customFormat="1" x14ac:dyDescent="0.2"/>
    <row r="1908" s="185" customFormat="1" x14ac:dyDescent="0.2"/>
    <row r="1909" s="185" customFormat="1" x14ac:dyDescent="0.2"/>
    <row r="1910" s="185" customFormat="1" x14ac:dyDescent="0.2"/>
    <row r="1911" s="185" customFormat="1" x14ac:dyDescent="0.2"/>
    <row r="1912" s="185" customFormat="1" x14ac:dyDescent="0.2"/>
    <row r="1913" s="185" customFormat="1" x14ac:dyDescent="0.2"/>
    <row r="1914" s="185" customFormat="1" x14ac:dyDescent="0.2"/>
    <row r="1915" s="185" customFormat="1" x14ac:dyDescent="0.2"/>
    <row r="1916" s="185" customFormat="1" x14ac:dyDescent="0.2"/>
    <row r="1917" s="185" customFormat="1" x14ac:dyDescent="0.2"/>
    <row r="1918" s="185" customFormat="1" x14ac:dyDescent="0.2"/>
    <row r="1919" s="185" customFormat="1" x14ac:dyDescent="0.2"/>
    <row r="1920" s="185" customFormat="1" x14ac:dyDescent="0.2"/>
    <row r="1921" s="185" customFormat="1" x14ac:dyDescent="0.2"/>
    <row r="1922" s="185" customFormat="1" x14ac:dyDescent="0.2"/>
    <row r="1923" s="185" customFormat="1" x14ac:dyDescent="0.2"/>
    <row r="1924" s="185" customFormat="1" x14ac:dyDescent="0.2"/>
    <row r="1925" s="185" customFormat="1" x14ac:dyDescent="0.2"/>
    <row r="1926" s="185" customFormat="1" x14ac:dyDescent="0.2"/>
    <row r="1927" s="185" customFormat="1" x14ac:dyDescent="0.2"/>
    <row r="1928" s="185" customFormat="1" x14ac:dyDescent="0.2"/>
    <row r="1929" s="185" customFormat="1" x14ac:dyDescent="0.2"/>
    <row r="1930" s="185" customFormat="1" x14ac:dyDescent="0.2"/>
    <row r="1931" s="185" customFormat="1" x14ac:dyDescent="0.2"/>
    <row r="1932" s="185" customFormat="1" x14ac:dyDescent="0.2"/>
    <row r="1933" s="185" customFormat="1" x14ac:dyDescent="0.2"/>
    <row r="1934" s="185" customFormat="1" x14ac:dyDescent="0.2"/>
    <row r="1935" s="185" customFormat="1" x14ac:dyDescent="0.2"/>
    <row r="1936" s="185" customFormat="1" x14ac:dyDescent="0.2"/>
    <row r="1937" s="185" customFormat="1" x14ac:dyDescent="0.2"/>
    <row r="1938" s="185" customFormat="1" x14ac:dyDescent="0.2"/>
    <row r="1939" s="185" customFormat="1" x14ac:dyDescent="0.2"/>
    <row r="1940" s="185" customFormat="1" x14ac:dyDescent="0.2"/>
    <row r="1941" s="185" customFormat="1" x14ac:dyDescent="0.2"/>
    <row r="1942" s="185" customFormat="1" x14ac:dyDescent="0.2"/>
    <row r="1943" s="185" customFormat="1" x14ac:dyDescent="0.2"/>
    <row r="1944" s="185" customFormat="1" x14ac:dyDescent="0.2"/>
    <row r="1945" s="185" customFormat="1" x14ac:dyDescent="0.2"/>
    <row r="1946" s="185" customFormat="1" x14ac:dyDescent="0.2"/>
    <row r="1947" s="185" customFormat="1" x14ac:dyDescent="0.2"/>
    <row r="1948" s="185" customFormat="1" x14ac:dyDescent="0.2"/>
    <row r="1949" s="185" customFormat="1" x14ac:dyDescent="0.2"/>
    <row r="1950" s="185" customFormat="1" x14ac:dyDescent="0.2"/>
    <row r="1951" s="185" customFormat="1" x14ac:dyDescent="0.2"/>
    <row r="1952" s="185" customFormat="1" x14ac:dyDescent="0.2"/>
    <row r="1953" s="185" customFormat="1" x14ac:dyDescent="0.2"/>
    <row r="1954" s="185" customFormat="1" x14ac:dyDescent="0.2"/>
    <row r="1955" s="185" customFormat="1" x14ac:dyDescent="0.2"/>
    <row r="1956" s="185" customFormat="1" x14ac:dyDescent="0.2"/>
    <row r="1957" s="185" customFormat="1" x14ac:dyDescent="0.2"/>
    <row r="1958" s="185" customFormat="1" x14ac:dyDescent="0.2"/>
    <row r="1959" s="185" customFormat="1" x14ac:dyDescent="0.2"/>
    <row r="1960" s="185" customFormat="1" x14ac:dyDescent="0.2"/>
    <row r="1961" s="185" customFormat="1" x14ac:dyDescent="0.2"/>
    <row r="1962" s="185" customFormat="1" x14ac:dyDescent="0.2"/>
    <row r="1963" s="185" customFormat="1" x14ac:dyDescent="0.2"/>
    <row r="1964" s="185" customFormat="1" x14ac:dyDescent="0.2"/>
    <row r="1965" s="185" customFormat="1" x14ac:dyDescent="0.2"/>
    <row r="1966" s="185" customFormat="1" x14ac:dyDescent="0.2"/>
    <row r="1967" s="185" customFormat="1" x14ac:dyDescent="0.2"/>
    <row r="1968" s="185" customFormat="1" x14ac:dyDescent="0.2"/>
    <row r="1969" s="185" customFormat="1" x14ac:dyDescent="0.2"/>
    <row r="1970" s="185" customFormat="1" x14ac:dyDescent="0.2"/>
    <row r="1971" s="185" customFormat="1" x14ac:dyDescent="0.2"/>
    <row r="1972" s="185" customFormat="1" x14ac:dyDescent="0.2"/>
    <row r="1973" s="185" customFormat="1" x14ac:dyDescent="0.2"/>
    <row r="1974" s="185" customFormat="1" x14ac:dyDescent="0.2"/>
    <row r="1975" s="185" customFormat="1" x14ac:dyDescent="0.2"/>
    <row r="1976" s="185" customFormat="1" x14ac:dyDescent="0.2"/>
    <row r="1977" s="185" customFormat="1" x14ac:dyDescent="0.2"/>
    <row r="1978" s="185" customFormat="1" x14ac:dyDescent="0.2"/>
    <row r="1979" s="185" customFormat="1" x14ac:dyDescent="0.2"/>
    <row r="1980" s="185" customFormat="1" x14ac:dyDescent="0.2"/>
    <row r="1981" s="185" customFormat="1" x14ac:dyDescent="0.2"/>
    <row r="1982" s="185" customFormat="1" x14ac:dyDescent="0.2"/>
    <row r="1983" s="185" customFormat="1" x14ac:dyDescent="0.2"/>
    <row r="1984" s="185" customFormat="1" x14ac:dyDescent="0.2"/>
    <row r="1985" s="185" customFormat="1" x14ac:dyDescent="0.2"/>
    <row r="1986" s="185" customFormat="1" x14ac:dyDescent="0.2"/>
    <row r="1987" s="185" customFormat="1" x14ac:dyDescent="0.2"/>
    <row r="1988" s="185" customFormat="1" x14ac:dyDescent="0.2"/>
    <row r="1989" s="185" customFormat="1" x14ac:dyDescent="0.2"/>
    <row r="1990" s="185" customFormat="1" x14ac:dyDescent="0.2"/>
    <row r="1991" s="185" customFormat="1" x14ac:dyDescent="0.2"/>
    <row r="1992" s="185" customFormat="1" x14ac:dyDescent="0.2"/>
    <row r="1993" s="185" customFormat="1" x14ac:dyDescent="0.2"/>
    <row r="1994" s="185" customFormat="1" x14ac:dyDescent="0.2"/>
    <row r="1995" s="185" customFormat="1" x14ac:dyDescent="0.2"/>
    <row r="1996" s="185" customFormat="1" x14ac:dyDescent="0.2"/>
    <row r="1997" s="185" customFormat="1" x14ac:dyDescent="0.2"/>
    <row r="1998" s="185" customFormat="1" x14ac:dyDescent="0.2"/>
    <row r="1999" s="185" customFormat="1" x14ac:dyDescent="0.2"/>
    <row r="2000" s="185" customFormat="1" x14ac:dyDescent="0.2"/>
    <row r="2001" s="185" customFormat="1" x14ac:dyDescent="0.2"/>
    <row r="2002" s="185" customFormat="1" x14ac:dyDescent="0.2"/>
    <row r="2003" s="185" customFormat="1" x14ac:dyDescent="0.2"/>
    <row r="2004" s="185" customFormat="1" x14ac:dyDescent="0.2"/>
    <row r="2005" s="185" customFormat="1" x14ac:dyDescent="0.2"/>
    <row r="2006" s="185" customFormat="1" x14ac:dyDescent="0.2"/>
    <row r="2007" s="185" customFormat="1" x14ac:dyDescent="0.2"/>
    <row r="2008" s="185" customFormat="1" x14ac:dyDescent="0.2"/>
    <row r="2009" s="185" customFormat="1" x14ac:dyDescent="0.2"/>
    <row r="2010" s="185" customFormat="1" x14ac:dyDescent="0.2"/>
    <row r="2011" s="185" customFormat="1" x14ac:dyDescent="0.2"/>
    <row r="2012" s="185" customFormat="1" x14ac:dyDescent="0.2"/>
    <row r="2013" s="185" customFormat="1" x14ac:dyDescent="0.2"/>
    <row r="2014" s="185" customFormat="1" x14ac:dyDescent="0.2"/>
    <row r="2015" s="185" customFormat="1" x14ac:dyDescent="0.2"/>
    <row r="2016" s="185" customFormat="1" x14ac:dyDescent="0.2"/>
    <row r="2017" s="185" customFormat="1" x14ac:dyDescent="0.2"/>
    <row r="2018" s="185" customFormat="1" x14ac:dyDescent="0.2"/>
    <row r="2019" s="185" customFormat="1" x14ac:dyDescent="0.2"/>
    <row r="2020" s="185" customFormat="1" x14ac:dyDescent="0.2"/>
    <row r="2021" s="185" customFormat="1" x14ac:dyDescent="0.2"/>
    <row r="2022" s="185" customFormat="1" x14ac:dyDescent="0.2"/>
    <row r="2023" s="185" customFormat="1" x14ac:dyDescent="0.2"/>
    <row r="2024" s="185" customFormat="1" x14ac:dyDescent="0.2"/>
    <row r="2025" s="185" customFormat="1" x14ac:dyDescent="0.2"/>
    <row r="2026" s="185" customFormat="1" x14ac:dyDescent="0.2"/>
    <row r="2027" s="185" customFormat="1" x14ac:dyDescent="0.2"/>
    <row r="2028" s="185" customFormat="1" x14ac:dyDescent="0.2"/>
    <row r="2029" s="185" customFormat="1" x14ac:dyDescent="0.2"/>
    <row r="2030" s="185" customFormat="1" x14ac:dyDescent="0.2"/>
    <row r="2031" s="185" customFormat="1" x14ac:dyDescent="0.2"/>
    <row r="2032" s="185" customFormat="1" x14ac:dyDescent="0.2"/>
    <row r="2033" s="185" customFormat="1" x14ac:dyDescent="0.2"/>
    <row r="2034" s="185" customFormat="1" x14ac:dyDescent="0.2"/>
    <row r="2035" s="185" customFormat="1" x14ac:dyDescent="0.2"/>
    <row r="2036" s="185" customFormat="1" x14ac:dyDescent="0.2"/>
    <row r="2037" s="185" customFormat="1" x14ac:dyDescent="0.2"/>
    <row r="2038" s="185" customFormat="1" x14ac:dyDescent="0.2"/>
    <row r="2039" s="185" customFormat="1" x14ac:dyDescent="0.2"/>
    <row r="2040" s="185" customFormat="1" x14ac:dyDescent="0.2"/>
    <row r="2041" s="185" customFormat="1" x14ac:dyDescent="0.2"/>
    <row r="2042" s="185" customFormat="1" x14ac:dyDescent="0.2"/>
    <row r="2043" s="185" customFormat="1" x14ac:dyDescent="0.2"/>
    <row r="2044" s="185" customFormat="1" x14ac:dyDescent="0.2"/>
    <row r="2045" s="185" customFormat="1" x14ac:dyDescent="0.2"/>
    <row r="2046" s="185" customFormat="1" x14ac:dyDescent="0.2"/>
    <row r="2047" s="185" customFormat="1" x14ac:dyDescent="0.2"/>
    <row r="2048" s="185" customFormat="1" x14ac:dyDescent="0.2"/>
    <row r="2049" s="185" customFormat="1" x14ac:dyDescent="0.2"/>
    <row r="2050" s="185" customFormat="1" x14ac:dyDescent="0.2"/>
    <row r="2051" s="185" customFormat="1" x14ac:dyDescent="0.2"/>
    <row r="2052" s="185" customFormat="1" x14ac:dyDescent="0.2"/>
    <row r="2053" s="185" customFormat="1" x14ac:dyDescent="0.2"/>
    <row r="2054" s="185" customFormat="1" x14ac:dyDescent="0.2"/>
    <row r="2055" s="185" customFormat="1" x14ac:dyDescent="0.2"/>
    <row r="2056" s="185" customFormat="1" x14ac:dyDescent="0.2"/>
    <row r="2057" s="185" customFormat="1" x14ac:dyDescent="0.2"/>
    <row r="2058" s="185" customFormat="1" x14ac:dyDescent="0.2"/>
    <row r="2059" s="185" customFormat="1" x14ac:dyDescent="0.2"/>
    <row r="2060" s="185" customFormat="1" x14ac:dyDescent="0.2"/>
    <row r="2061" s="185" customFormat="1" x14ac:dyDescent="0.2"/>
    <row r="2062" s="185" customFormat="1" x14ac:dyDescent="0.2"/>
    <row r="2063" s="185" customFormat="1" x14ac:dyDescent="0.2"/>
    <row r="2064" s="185" customFormat="1" x14ac:dyDescent="0.2"/>
    <row r="2065" s="185" customFormat="1" x14ac:dyDescent="0.2"/>
    <row r="2066" s="185" customFormat="1" x14ac:dyDescent="0.2"/>
    <row r="2067" s="185" customFormat="1" x14ac:dyDescent="0.2"/>
    <row r="2068" s="185" customFormat="1" x14ac:dyDescent="0.2"/>
    <row r="2069" s="185" customFormat="1" x14ac:dyDescent="0.2"/>
    <row r="2070" s="185" customFormat="1" x14ac:dyDescent="0.2"/>
    <row r="2071" s="185" customFormat="1" x14ac:dyDescent="0.2"/>
    <row r="2072" s="185" customFormat="1" x14ac:dyDescent="0.2"/>
    <row r="2073" s="185" customFormat="1" x14ac:dyDescent="0.2"/>
    <row r="2074" s="185" customFormat="1" x14ac:dyDescent="0.2"/>
    <row r="2075" s="185" customFormat="1" x14ac:dyDescent="0.2"/>
    <row r="2076" s="185" customFormat="1" x14ac:dyDescent="0.2"/>
    <row r="2077" s="185" customFormat="1" x14ac:dyDescent="0.2"/>
    <row r="2078" s="185" customFormat="1" x14ac:dyDescent="0.2"/>
    <row r="2079" s="185" customFormat="1" x14ac:dyDescent="0.2"/>
    <row r="2080" s="185" customFormat="1" x14ac:dyDescent="0.2"/>
    <row r="2081" s="185" customFormat="1" x14ac:dyDescent="0.2"/>
    <row r="2082" s="185" customFormat="1" x14ac:dyDescent="0.2"/>
    <row r="2083" s="185" customFormat="1" x14ac:dyDescent="0.2"/>
    <row r="2084" s="185" customFormat="1" x14ac:dyDescent="0.2"/>
    <row r="2085" s="185" customFormat="1" x14ac:dyDescent="0.2"/>
    <row r="2086" s="185" customFormat="1" x14ac:dyDescent="0.2"/>
    <row r="2087" s="185" customFormat="1" x14ac:dyDescent="0.2"/>
    <row r="2088" s="185" customFormat="1" x14ac:dyDescent="0.2"/>
    <row r="2089" s="185" customFormat="1" x14ac:dyDescent="0.2"/>
    <row r="2090" s="185" customFormat="1" x14ac:dyDescent="0.2"/>
    <row r="2091" s="185" customFormat="1" x14ac:dyDescent="0.2"/>
    <row r="2092" s="185" customFormat="1" x14ac:dyDescent="0.2"/>
    <row r="2093" s="185" customFormat="1" x14ac:dyDescent="0.2"/>
    <row r="2094" s="185" customFormat="1" x14ac:dyDescent="0.2"/>
    <row r="2095" s="185" customFormat="1" x14ac:dyDescent="0.2"/>
    <row r="2096" s="185" customFormat="1" x14ac:dyDescent="0.2"/>
    <row r="2097" s="185" customFormat="1" x14ac:dyDescent="0.2"/>
    <row r="2098" s="185" customFormat="1" x14ac:dyDescent="0.2"/>
    <row r="2099" s="185" customFormat="1" x14ac:dyDescent="0.2"/>
    <row r="2100" s="185" customFormat="1" x14ac:dyDescent="0.2"/>
    <row r="2101" s="185" customFormat="1" x14ac:dyDescent="0.2"/>
    <row r="2102" s="185" customFormat="1" x14ac:dyDescent="0.2"/>
    <row r="2103" s="185" customFormat="1" x14ac:dyDescent="0.2"/>
    <row r="2104" s="185" customFormat="1" x14ac:dyDescent="0.2"/>
    <row r="2105" s="185" customFormat="1" x14ac:dyDescent="0.2"/>
    <row r="2106" s="185" customFormat="1" x14ac:dyDescent="0.2"/>
    <row r="2107" s="185" customFormat="1" x14ac:dyDescent="0.2"/>
    <row r="2108" s="185" customFormat="1" x14ac:dyDescent="0.2"/>
    <row r="2109" s="185" customFormat="1" x14ac:dyDescent="0.2"/>
    <row r="2110" s="185" customFormat="1" x14ac:dyDescent="0.2"/>
    <row r="2111" s="185" customFormat="1" x14ac:dyDescent="0.2"/>
    <row r="2112" s="185" customFormat="1" x14ac:dyDescent="0.2"/>
    <row r="2113" s="185" customFormat="1" x14ac:dyDescent="0.2"/>
    <row r="2114" s="185" customFormat="1" x14ac:dyDescent="0.2"/>
    <row r="2115" s="185" customFormat="1" x14ac:dyDescent="0.2"/>
    <row r="2116" s="185" customFormat="1" x14ac:dyDescent="0.2"/>
    <row r="2117" s="185" customFormat="1" x14ac:dyDescent="0.2"/>
    <row r="2118" s="185" customFormat="1" x14ac:dyDescent="0.2"/>
    <row r="2119" s="185" customFormat="1" x14ac:dyDescent="0.2"/>
    <row r="2120" s="185" customFormat="1" x14ac:dyDescent="0.2"/>
    <row r="2121" s="185" customFormat="1" x14ac:dyDescent="0.2"/>
    <row r="2122" s="185" customFormat="1" x14ac:dyDescent="0.2"/>
    <row r="2123" s="185" customFormat="1" x14ac:dyDescent="0.2"/>
    <row r="2124" s="185" customFormat="1" x14ac:dyDescent="0.2"/>
    <row r="2125" s="185" customFormat="1" x14ac:dyDescent="0.2"/>
    <row r="2126" s="185" customFormat="1" x14ac:dyDescent="0.2"/>
    <row r="2127" s="185" customFormat="1" x14ac:dyDescent="0.2"/>
    <row r="2128" s="185" customFormat="1" x14ac:dyDescent="0.2"/>
    <row r="2129" s="185" customFormat="1" x14ac:dyDescent="0.2"/>
    <row r="2130" s="185" customFormat="1" x14ac:dyDescent="0.2"/>
    <row r="2131" s="185" customFormat="1" x14ac:dyDescent="0.2"/>
    <row r="2132" s="185" customFormat="1" x14ac:dyDescent="0.2"/>
    <row r="2133" s="185" customFormat="1" x14ac:dyDescent="0.2"/>
    <row r="2134" s="185" customFormat="1" x14ac:dyDescent="0.2"/>
    <row r="2135" s="185" customFormat="1" x14ac:dyDescent="0.2"/>
    <row r="2136" s="185" customFormat="1" x14ac:dyDescent="0.2"/>
    <row r="2137" s="185" customFormat="1" x14ac:dyDescent="0.2"/>
    <row r="2138" s="185" customFormat="1" x14ac:dyDescent="0.2"/>
    <row r="2139" s="185" customFormat="1" x14ac:dyDescent="0.2"/>
    <row r="2140" s="185" customFormat="1" x14ac:dyDescent="0.2"/>
    <row r="2141" s="185" customFormat="1" x14ac:dyDescent="0.2"/>
    <row r="2142" s="185" customFormat="1" x14ac:dyDescent="0.2"/>
    <row r="2143" s="185" customFormat="1" x14ac:dyDescent="0.2"/>
    <row r="2144" s="185" customFormat="1" x14ac:dyDescent="0.2"/>
    <row r="2145" s="185" customFormat="1" x14ac:dyDescent="0.2"/>
    <row r="2146" s="185" customFormat="1" x14ac:dyDescent="0.2"/>
    <row r="2147" s="185" customFormat="1" x14ac:dyDescent="0.2"/>
    <row r="2148" s="185" customFormat="1" x14ac:dyDescent="0.2"/>
    <row r="2149" s="185" customFormat="1" x14ac:dyDescent="0.2"/>
    <row r="2150" s="185" customFormat="1" x14ac:dyDescent="0.2"/>
    <row r="2151" s="185" customFormat="1" x14ac:dyDescent="0.2"/>
    <row r="2152" s="185" customFormat="1" x14ac:dyDescent="0.2"/>
    <row r="2153" s="185" customFormat="1" x14ac:dyDescent="0.2"/>
    <row r="2154" s="185" customFormat="1" x14ac:dyDescent="0.2"/>
    <row r="2155" s="185" customFormat="1" x14ac:dyDescent="0.2"/>
    <row r="2156" s="185" customFormat="1" x14ac:dyDescent="0.2"/>
    <row r="2157" s="185" customFormat="1" x14ac:dyDescent="0.2"/>
    <row r="2158" s="185" customFormat="1" x14ac:dyDescent="0.2"/>
    <row r="2159" s="185" customFormat="1" x14ac:dyDescent="0.2"/>
    <row r="2160" s="185" customFormat="1" x14ac:dyDescent="0.2"/>
    <row r="2161" s="185" customFormat="1" x14ac:dyDescent="0.2"/>
    <row r="2162" s="185" customFormat="1" x14ac:dyDescent="0.2"/>
    <row r="2163" s="185" customFormat="1" x14ac:dyDescent="0.2"/>
    <row r="2164" s="185" customFormat="1" x14ac:dyDescent="0.2"/>
    <row r="2165" s="185" customFormat="1" x14ac:dyDescent="0.2"/>
    <row r="2166" s="185" customFormat="1" x14ac:dyDescent="0.2"/>
    <row r="2167" s="185" customFormat="1" x14ac:dyDescent="0.2"/>
    <row r="2168" s="185" customFormat="1" x14ac:dyDescent="0.2"/>
    <row r="2169" s="185" customFormat="1" x14ac:dyDescent="0.2"/>
    <row r="2170" s="185" customFormat="1" x14ac:dyDescent="0.2"/>
    <row r="2171" s="185" customFormat="1" x14ac:dyDescent="0.2"/>
    <row r="2172" s="185" customFormat="1" x14ac:dyDescent="0.2"/>
    <row r="2173" s="185" customFormat="1" x14ac:dyDescent="0.2"/>
    <row r="2174" s="185" customFormat="1" x14ac:dyDescent="0.2"/>
    <row r="2175" s="185" customFormat="1" x14ac:dyDescent="0.2"/>
    <row r="2176" s="185" customFormat="1" x14ac:dyDescent="0.2"/>
    <row r="2177" s="185" customFormat="1" x14ac:dyDescent="0.2"/>
    <row r="2178" s="185" customFormat="1" x14ac:dyDescent="0.2"/>
    <row r="2179" s="185" customFormat="1" x14ac:dyDescent="0.2"/>
    <row r="2180" s="185" customFormat="1" x14ac:dyDescent="0.2"/>
    <row r="2181" s="185" customFormat="1" x14ac:dyDescent="0.2"/>
    <row r="2182" s="185" customFormat="1" x14ac:dyDescent="0.2"/>
    <row r="2183" s="185" customFormat="1" x14ac:dyDescent="0.2"/>
    <row r="2184" s="185" customFormat="1" x14ac:dyDescent="0.2"/>
    <row r="2185" s="185" customFormat="1" x14ac:dyDescent="0.2"/>
    <row r="2186" s="185" customFormat="1" x14ac:dyDescent="0.2"/>
    <row r="2187" s="185" customFormat="1" x14ac:dyDescent="0.2"/>
    <row r="2188" s="185" customFormat="1" x14ac:dyDescent="0.2"/>
    <row r="2189" s="185" customFormat="1" x14ac:dyDescent="0.2"/>
    <row r="2190" s="185" customFormat="1" x14ac:dyDescent="0.2"/>
    <row r="2191" s="185" customFormat="1" x14ac:dyDescent="0.2"/>
    <row r="2192" s="185" customFormat="1" x14ac:dyDescent="0.2"/>
    <row r="2193" s="185" customFormat="1" x14ac:dyDescent="0.2"/>
    <row r="2194" s="185" customFormat="1" x14ac:dyDescent="0.2"/>
    <row r="2195" s="185" customFormat="1" x14ac:dyDescent="0.2"/>
    <row r="2196" s="185" customFormat="1" x14ac:dyDescent="0.2"/>
    <row r="2197" s="185" customFormat="1" x14ac:dyDescent="0.2"/>
    <row r="2198" s="185" customFormat="1" x14ac:dyDescent="0.2"/>
    <row r="2199" s="185" customFormat="1" x14ac:dyDescent="0.2"/>
    <row r="2200" s="185" customFormat="1" x14ac:dyDescent="0.2"/>
    <row r="2201" s="185" customFormat="1" x14ac:dyDescent="0.2"/>
    <row r="2202" s="185" customFormat="1" x14ac:dyDescent="0.2"/>
    <row r="2203" s="185" customFormat="1" x14ac:dyDescent="0.2"/>
    <row r="2204" s="185" customFormat="1" x14ac:dyDescent="0.2"/>
    <row r="2205" s="185" customFormat="1" x14ac:dyDescent="0.2"/>
    <row r="2206" s="185" customFormat="1" x14ac:dyDescent="0.2"/>
    <row r="2207" s="185" customFormat="1" x14ac:dyDescent="0.2"/>
    <row r="2208" s="185" customFormat="1" x14ac:dyDescent="0.2"/>
    <row r="2209" s="185" customFormat="1" x14ac:dyDescent="0.2"/>
    <row r="2210" s="185" customFormat="1" x14ac:dyDescent="0.2"/>
    <row r="2211" s="185" customFormat="1" x14ac:dyDescent="0.2"/>
    <row r="2212" s="185" customFormat="1" x14ac:dyDescent="0.2"/>
    <row r="2213" s="185" customFormat="1" x14ac:dyDescent="0.2"/>
    <row r="2214" s="185" customFormat="1" x14ac:dyDescent="0.2"/>
    <row r="2215" s="185" customFormat="1" x14ac:dyDescent="0.2"/>
    <row r="2216" s="185" customFormat="1" x14ac:dyDescent="0.2"/>
    <row r="2217" s="185" customFormat="1" x14ac:dyDescent="0.2"/>
    <row r="2218" s="185" customFormat="1" x14ac:dyDescent="0.2"/>
    <row r="2219" s="185" customFormat="1" x14ac:dyDescent="0.2"/>
    <row r="2220" s="185" customFormat="1" x14ac:dyDescent="0.2"/>
    <row r="2221" s="185" customFormat="1" x14ac:dyDescent="0.2"/>
    <row r="2222" s="185" customFormat="1" x14ac:dyDescent="0.2"/>
    <row r="2223" s="185" customFormat="1" x14ac:dyDescent="0.2"/>
    <row r="2224" s="185" customFormat="1" x14ac:dyDescent="0.2"/>
    <row r="2225" s="185" customFormat="1" x14ac:dyDescent="0.2"/>
    <row r="2226" s="185" customFormat="1" x14ac:dyDescent="0.2"/>
    <row r="2227" s="185" customFormat="1" x14ac:dyDescent="0.2"/>
    <row r="2228" s="185" customFormat="1" x14ac:dyDescent="0.2"/>
    <row r="2229" s="185" customFormat="1" x14ac:dyDescent="0.2"/>
    <row r="2230" s="185" customFormat="1" x14ac:dyDescent="0.2"/>
    <row r="2231" s="185" customFormat="1" x14ac:dyDescent="0.2"/>
    <row r="2232" s="185" customFormat="1" x14ac:dyDescent="0.2"/>
    <row r="2233" s="185" customFormat="1" x14ac:dyDescent="0.2"/>
    <row r="2234" s="185" customFormat="1" x14ac:dyDescent="0.2"/>
    <row r="2235" s="185" customFormat="1" x14ac:dyDescent="0.2"/>
    <row r="2236" s="185" customFormat="1" x14ac:dyDescent="0.2"/>
    <row r="2237" s="185" customFormat="1" x14ac:dyDescent="0.2"/>
    <row r="2238" s="185" customFormat="1" x14ac:dyDescent="0.2"/>
    <row r="2239" s="185" customFormat="1" x14ac:dyDescent="0.2"/>
    <row r="2240" s="185" customFormat="1" x14ac:dyDescent="0.2"/>
    <row r="2241" s="185" customFormat="1" x14ac:dyDescent="0.2"/>
    <row r="2242" s="185" customFormat="1" x14ac:dyDescent="0.2"/>
    <row r="2243" s="185" customFormat="1" x14ac:dyDescent="0.2"/>
    <row r="2244" s="185" customFormat="1" x14ac:dyDescent="0.2"/>
    <row r="2245" s="185" customFormat="1" x14ac:dyDescent="0.2"/>
    <row r="2246" s="185" customFormat="1" x14ac:dyDescent="0.2"/>
    <row r="2247" s="185" customFormat="1" x14ac:dyDescent="0.2"/>
    <row r="2248" s="185" customFormat="1" x14ac:dyDescent="0.2"/>
    <row r="2249" s="185" customFormat="1" x14ac:dyDescent="0.2"/>
    <row r="2250" s="185" customFormat="1" x14ac:dyDescent="0.2"/>
    <row r="2251" s="185" customFormat="1" x14ac:dyDescent="0.2"/>
    <row r="2252" s="185" customFormat="1" x14ac:dyDescent="0.2"/>
    <row r="2253" s="185" customFormat="1" x14ac:dyDescent="0.2"/>
    <row r="2254" s="185" customFormat="1" x14ac:dyDescent="0.2"/>
    <row r="2255" s="185" customFormat="1" x14ac:dyDescent="0.2"/>
    <row r="2256" s="185" customFormat="1" x14ac:dyDescent="0.2"/>
    <row r="2257" s="185" customFormat="1" x14ac:dyDescent="0.2"/>
    <row r="2258" s="185" customFormat="1" x14ac:dyDescent="0.2"/>
    <row r="2259" s="185" customFormat="1" x14ac:dyDescent="0.2"/>
    <row r="2260" s="185" customFormat="1" x14ac:dyDescent="0.2"/>
    <row r="2261" s="185" customFormat="1" x14ac:dyDescent="0.2"/>
    <row r="2262" s="185" customFormat="1" x14ac:dyDescent="0.2"/>
    <row r="2263" s="185" customFormat="1" x14ac:dyDescent="0.2"/>
    <row r="2264" s="185" customFormat="1" x14ac:dyDescent="0.2"/>
    <row r="2265" s="185" customFormat="1" x14ac:dyDescent="0.2"/>
    <row r="2266" s="185" customFormat="1" x14ac:dyDescent="0.2"/>
    <row r="2267" s="185" customFormat="1" x14ac:dyDescent="0.2"/>
    <row r="2268" s="185" customFormat="1" x14ac:dyDescent="0.2"/>
    <row r="2269" s="185" customFormat="1" x14ac:dyDescent="0.2"/>
    <row r="2270" s="185" customFormat="1" x14ac:dyDescent="0.2"/>
    <row r="2271" s="185" customFormat="1" x14ac:dyDescent="0.2"/>
    <row r="2272" s="185" customFormat="1" x14ac:dyDescent="0.2"/>
    <row r="2273" s="185" customFormat="1" x14ac:dyDescent="0.2"/>
    <row r="2274" s="185" customFormat="1" x14ac:dyDescent="0.2"/>
    <row r="2275" s="185" customFormat="1" x14ac:dyDescent="0.2"/>
    <row r="2276" s="185" customFormat="1" x14ac:dyDescent="0.2"/>
    <row r="2277" s="185" customFormat="1" x14ac:dyDescent="0.2"/>
    <row r="2278" s="185" customFormat="1" x14ac:dyDescent="0.2"/>
    <row r="2279" s="185" customFormat="1" x14ac:dyDescent="0.2"/>
    <row r="2280" s="185" customFormat="1" x14ac:dyDescent="0.2"/>
    <row r="2281" s="185" customFormat="1" x14ac:dyDescent="0.2"/>
    <row r="2282" s="185" customFormat="1" x14ac:dyDescent="0.2"/>
    <row r="2283" s="185" customFormat="1" x14ac:dyDescent="0.2"/>
    <row r="2284" s="185" customFormat="1" x14ac:dyDescent="0.2"/>
    <row r="2285" s="185" customFormat="1" x14ac:dyDescent="0.2"/>
    <row r="2286" s="185" customFormat="1" x14ac:dyDescent="0.2"/>
    <row r="2287" s="185" customFormat="1" x14ac:dyDescent="0.2"/>
    <row r="2288" s="185" customFormat="1" x14ac:dyDescent="0.2"/>
    <row r="2289" s="185" customFormat="1" x14ac:dyDescent="0.2"/>
    <row r="2290" s="185" customFormat="1" x14ac:dyDescent="0.2"/>
    <row r="2291" s="185" customFormat="1" x14ac:dyDescent="0.2"/>
    <row r="2292" s="185" customFormat="1" x14ac:dyDescent="0.2"/>
    <row r="2293" s="185" customFormat="1" x14ac:dyDescent="0.2"/>
    <row r="2294" s="185" customFormat="1" x14ac:dyDescent="0.2"/>
    <row r="2295" s="185" customFormat="1" x14ac:dyDescent="0.2"/>
    <row r="2296" s="185" customFormat="1" x14ac:dyDescent="0.2"/>
    <row r="2297" s="185" customFormat="1" x14ac:dyDescent="0.2"/>
    <row r="2298" s="185" customFormat="1" x14ac:dyDescent="0.2"/>
    <row r="2299" s="185" customFormat="1" x14ac:dyDescent="0.2"/>
    <row r="2300" s="185" customFormat="1" x14ac:dyDescent="0.2"/>
    <row r="2301" s="185" customFormat="1" x14ac:dyDescent="0.2"/>
    <row r="2302" s="185" customFormat="1" x14ac:dyDescent="0.2"/>
    <row r="2303" s="185" customFormat="1" x14ac:dyDescent="0.2"/>
    <row r="2304" s="185" customFormat="1" x14ac:dyDescent="0.2"/>
    <row r="2305" s="185" customFormat="1" x14ac:dyDescent="0.2"/>
    <row r="2306" s="185" customFormat="1" x14ac:dyDescent="0.2"/>
    <row r="2307" s="185" customFormat="1" x14ac:dyDescent="0.2"/>
    <row r="2308" s="185" customFormat="1" x14ac:dyDescent="0.2"/>
    <row r="2309" s="185" customFormat="1" x14ac:dyDescent="0.2"/>
    <row r="2310" s="185" customFormat="1" x14ac:dyDescent="0.2"/>
    <row r="2311" s="185" customFormat="1" x14ac:dyDescent="0.2"/>
    <row r="2312" s="185" customFormat="1" x14ac:dyDescent="0.2"/>
    <row r="2313" s="185" customFormat="1" x14ac:dyDescent="0.2"/>
    <row r="2314" s="185" customFormat="1" x14ac:dyDescent="0.2"/>
    <row r="2315" s="185" customFormat="1" x14ac:dyDescent="0.2"/>
    <row r="2316" s="185" customFormat="1" x14ac:dyDescent="0.2"/>
    <row r="2317" s="185" customFormat="1" x14ac:dyDescent="0.2"/>
    <row r="2318" s="185" customFormat="1" x14ac:dyDescent="0.2"/>
    <row r="2319" s="185" customFormat="1" x14ac:dyDescent="0.2"/>
    <row r="2320" s="185" customFormat="1" x14ac:dyDescent="0.2"/>
    <row r="2321" s="185" customFormat="1" x14ac:dyDescent="0.2"/>
    <row r="2322" s="185" customFormat="1" x14ac:dyDescent="0.2"/>
    <row r="2323" s="185" customFormat="1" x14ac:dyDescent="0.2"/>
    <row r="2324" s="185" customFormat="1" x14ac:dyDescent="0.2"/>
    <row r="2325" s="185" customFormat="1" x14ac:dyDescent="0.2"/>
    <row r="2326" s="185" customFormat="1" x14ac:dyDescent="0.2"/>
    <row r="2327" s="185" customFormat="1" x14ac:dyDescent="0.2"/>
    <row r="2328" s="185" customFormat="1" x14ac:dyDescent="0.2"/>
    <row r="2329" s="185" customFormat="1" x14ac:dyDescent="0.2"/>
    <row r="2330" s="185" customFormat="1" x14ac:dyDescent="0.2"/>
    <row r="2331" s="185" customFormat="1" x14ac:dyDescent="0.2"/>
    <row r="2332" s="185" customFormat="1" x14ac:dyDescent="0.2"/>
    <row r="2333" s="185" customFormat="1" x14ac:dyDescent="0.2"/>
    <row r="2334" s="185" customFormat="1" x14ac:dyDescent="0.2"/>
    <row r="2335" s="185" customFormat="1" x14ac:dyDescent="0.2"/>
    <row r="2336" s="185" customFormat="1" x14ac:dyDescent="0.2"/>
    <row r="2337" s="185" customFormat="1" x14ac:dyDescent="0.2"/>
    <row r="2338" s="185" customFormat="1" x14ac:dyDescent="0.2"/>
    <row r="2339" s="185" customFormat="1" x14ac:dyDescent="0.2"/>
    <row r="2340" s="185" customFormat="1" x14ac:dyDescent="0.2"/>
    <row r="2341" s="185" customFormat="1" x14ac:dyDescent="0.2"/>
    <row r="2342" s="185" customFormat="1" x14ac:dyDescent="0.2"/>
    <row r="2343" s="185" customFormat="1" x14ac:dyDescent="0.2"/>
    <row r="2344" s="185" customFormat="1" x14ac:dyDescent="0.2"/>
    <row r="2345" s="185" customFormat="1" x14ac:dyDescent="0.2"/>
    <row r="2346" s="185" customFormat="1" x14ac:dyDescent="0.2"/>
    <row r="2347" s="185" customFormat="1" x14ac:dyDescent="0.2"/>
    <row r="2348" s="185" customFormat="1" x14ac:dyDescent="0.2"/>
    <row r="2349" s="185" customFormat="1" x14ac:dyDescent="0.2"/>
    <row r="2350" s="185" customFormat="1" x14ac:dyDescent="0.2"/>
    <row r="2351" s="185" customFormat="1" x14ac:dyDescent="0.2"/>
    <row r="2352" s="185" customFormat="1" x14ac:dyDescent="0.2"/>
    <row r="2353" s="185" customFormat="1" x14ac:dyDescent="0.2"/>
    <row r="2354" s="185" customFormat="1" x14ac:dyDescent="0.2"/>
    <row r="2355" s="185" customFormat="1" x14ac:dyDescent="0.2"/>
    <row r="2356" s="185" customFormat="1" x14ac:dyDescent="0.2"/>
    <row r="2357" s="185" customFormat="1" x14ac:dyDescent="0.2"/>
    <row r="2358" s="185" customFormat="1" x14ac:dyDescent="0.2"/>
    <row r="2359" s="185" customFormat="1" x14ac:dyDescent="0.2"/>
    <row r="2360" s="185" customFormat="1" x14ac:dyDescent="0.2"/>
    <row r="2361" s="185" customFormat="1" x14ac:dyDescent="0.2"/>
    <row r="2362" s="185" customFormat="1" x14ac:dyDescent="0.2"/>
    <row r="2363" s="185" customFormat="1" x14ac:dyDescent="0.2"/>
    <row r="2364" s="185" customFormat="1" x14ac:dyDescent="0.2"/>
    <row r="2365" s="185" customFormat="1" x14ac:dyDescent="0.2"/>
    <row r="2366" s="185" customFormat="1" x14ac:dyDescent="0.2"/>
    <row r="2367" s="185" customFormat="1" x14ac:dyDescent="0.2"/>
    <row r="2368" s="185" customFormat="1" x14ac:dyDescent="0.2"/>
    <row r="2369" s="185" customFormat="1" x14ac:dyDescent="0.2"/>
    <row r="2370" s="185" customFormat="1" x14ac:dyDescent="0.2"/>
    <row r="2371" s="185" customFormat="1" x14ac:dyDescent="0.2"/>
    <row r="2372" s="185" customFormat="1" x14ac:dyDescent="0.2"/>
    <row r="2373" s="185" customFormat="1" x14ac:dyDescent="0.2"/>
    <row r="2374" s="185" customFormat="1" x14ac:dyDescent="0.2"/>
    <row r="2375" s="185" customFormat="1" x14ac:dyDescent="0.2"/>
    <row r="2376" s="185" customFormat="1" x14ac:dyDescent="0.2"/>
    <row r="2377" s="185" customFormat="1" x14ac:dyDescent="0.2"/>
    <row r="2378" s="185" customFormat="1" x14ac:dyDescent="0.2"/>
    <row r="2379" s="185" customFormat="1" x14ac:dyDescent="0.2"/>
    <row r="2380" s="185" customFormat="1" x14ac:dyDescent="0.2"/>
    <row r="2381" s="185" customFormat="1" x14ac:dyDescent="0.2"/>
    <row r="2382" s="185" customFormat="1" x14ac:dyDescent="0.2"/>
    <row r="2383" s="185" customFormat="1" x14ac:dyDescent="0.2"/>
    <row r="2384" s="185" customFormat="1" x14ac:dyDescent="0.2"/>
    <row r="2385" s="185" customFormat="1" x14ac:dyDescent="0.2"/>
    <row r="2386" s="185" customFormat="1" x14ac:dyDescent="0.2"/>
    <row r="2387" s="185" customFormat="1" x14ac:dyDescent="0.2"/>
    <row r="2388" s="185" customFormat="1" x14ac:dyDescent="0.2"/>
    <row r="2389" s="185" customFormat="1" x14ac:dyDescent="0.2"/>
    <row r="2390" s="185" customFormat="1" x14ac:dyDescent="0.2"/>
    <row r="2391" s="185" customFormat="1" x14ac:dyDescent="0.2"/>
    <row r="2392" s="185" customFormat="1" x14ac:dyDescent="0.2"/>
    <row r="2393" s="185" customFormat="1" x14ac:dyDescent="0.2"/>
    <row r="2394" s="185" customFormat="1" x14ac:dyDescent="0.2"/>
    <row r="2395" s="185" customFormat="1" x14ac:dyDescent="0.2"/>
    <row r="2396" s="185" customFormat="1" x14ac:dyDescent="0.2"/>
    <row r="2397" s="185" customFormat="1" x14ac:dyDescent="0.2"/>
    <row r="2398" s="185" customFormat="1" x14ac:dyDescent="0.2"/>
    <row r="2399" s="185" customFormat="1" x14ac:dyDescent="0.2"/>
    <row r="2400" s="185" customFormat="1" x14ac:dyDescent="0.2"/>
    <row r="2401" s="185" customFormat="1" x14ac:dyDescent="0.2"/>
    <row r="2402" s="185" customFormat="1" x14ac:dyDescent="0.2"/>
    <row r="2403" s="185" customFormat="1" x14ac:dyDescent="0.2"/>
    <row r="2404" s="185" customFormat="1" x14ac:dyDescent="0.2"/>
    <row r="2405" s="185" customFormat="1" x14ac:dyDescent="0.2"/>
    <row r="2406" s="185" customFormat="1" x14ac:dyDescent="0.2"/>
    <row r="2407" s="185" customFormat="1" x14ac:dyDescent="0.2"/>
    <row r="2408" s="185" customFormat="1" x14ac:dyDescent="0.2"/>
    <row r="2409" s="185" customFormat="1" x14ac:dyDescent="0.2"/>
    <row r="2410" s="185" customFormat="1" x14ac:dyDescent="0.2"/>
    <row r="2411" s="185" customFormat="1" x14ac:dyDescent="0.2"/>
    <row r="2412" s="185" customFormat="1" x14ac:dyDescent="0.2"/>
    <row r="2413" s="185" customFormat="1" x14ac:dyDescent="0.2"/>
    <row r="2414" s="185" customFormat="1" x14ac:dyDescent="0.2"/>
    <row r="2415" s="185" customFormat="1" x14ac:dyDescent="0.2"/>
    <row r="2416" s="185" customFormat="1" x14ac:dyDescent="0.2"/>
    <row r="2417" s="185" customFormat="1" x14ac:dyDescent="0.2"/>
    <row r="2418" s="185" customFormat="1" x14ac:dyDescent="0.2"/>
    <row r="2419" s="185" customFormat="1" x14ac:dyDescent="0.2"/>
    <row r="2420" s="185" customFormat="1" x14ac:dyDescent="0.2"/>
    <row r="2421" s="185" customFormat="1" x14ac:dyDescent="0.2"/>
    <row r="2422" s="185" customFormat="1" x14ac:dyDescent="0.2"/>
    <row r="2423" s="185" customFormat="1" x14ac:dyDescent="0.2"/>
    <row r="2424" s="185" customFormat="1" x14ac:dyDescent="0.2"/>
    <row r="2425" s="185" customFormat="1" x14ac:dyDescent="0.2"/>
    <row r="2426" s="185" customFormat="1" x14ac:dyDescent="0.2"/>
    <row r="2427" s="185" customFormat="1" x14ac:dyDescent="0.2"/>
    <row r="2428" s="185" customFormat="1" x14ac:dyDescent="0.2"/>
    <row r="2429" s="185" customFormat="1" x14ac:dyDescent="0.2"/>
    <row r="2430" s="185" customFormat="1" x14ac:dyDescent="0.2"/>
    <row r="2431" s="185" customFormat="1" x14ac:dyDescent="0.2"/>
    <row r="2432" s="185" customFormat="1" x14ac:dyDescent="0.2"/>
    <row r="2433" s="185" customFormat="1" x14ac:dyDescent="0.2"/>
    <row r="2434" s="185" customFormat="1" x14ac:dyDescent="0.2"/>
    <row r="2435" s="185" customFormat="1" x14ac:dyDescent="0.2"/>
    <row r="2436" s="185" customFormat="1" x14ac:dyDescent="0.2"/>
    <row r="2437" s="185" customFormat="1" x14ac:dyDescent="0.2"/>
    <row r="2438" s="185" customFormat="1" x14ac:dyDescent="0.2"/>
    <row r="2439" s="185" customFormat="1" x14ac:dyDescent="0.2"/>
    <row r="2440" s="185" customFormat="1" x14ac:dyDescent="0.2"/>
    <row r="2441" s="185" customFormat="1" x14ac:dyDescent="0.2"/>
    <row r="2442" s="185" customFormat="1" x14ac:dyDescent="0.2"/>
    <row r="2443" s="185" customFormat="1" x14ac:dyDescent="0.2"/>
    <row r="2444" s="185" customFormat="1" x14ac:dyDescent="0.2"/>
    <row r="2445" s="185" customFormat="1" x14ac:dyDescent="0.2"/>
    <row r="2446" s="185" customFormat="1" x14ac:dyDescent="0.2"/>
    <row r="2447" s="185" customFormat="1" x14ac:dyDescent="0.2"/>
    <row r="2448" s="185" customFormat="1" x14ac:dyDescent="0.2"/>
    <row r="2449" s="185" customFormat="1" x14ac:dyDescent="0.2"/>
    <row r="2450" s="185" customFormat="1" x14ac:dyDescent="0.2"/>
    <row r="2451" s="185" customFormat="1" x14ac:dyDescent="0.2"/>
    <row r="2452" s="185" customFormat="1" x14ac:dyDescent="0.2"/>
    <row r="2453" s="185" customFormat="1" x14ac:dyDescent="0.2"/>
    <row r="2454" s="185" customFormat="1" x14ac:dyDescent="0.2"/>
    <row r="2455" s="185" customFormat="1" x14ac:dyDescent="0.2"/>
    <row r="2456" s="185" customFormat="1" x14ac:dyDescent="0.2"/>
    <row r="2457" s="185" customFormat="1" x14ac:dyDescent="0.2"/>
    <row r="2458" s="185" customFormat="1" x14ac:dyDescent="0.2"/>
    <row r="2459" s="185" customFormat="1" x14ac:dyDescent="0.2"/>
    <row r="2460" s="185" customFormat="1" x14ac:dyDescent="0.2"/>
    <row r="2461" s="185" customFormat="1" x14ac:dyDescent="0.2"/>
    <row r="2462" s="185" customFormat="1" x14ac:dyDescent="0.2"/>
    <row r="2463" s="185" customFormat="1" x14ac:dyDescent="0.2"/>
    <row r="2464" s="185" customFormat="1" x14ac:dyDescent="0.2"/>
    <row r="2465" s="185" customFormat="1" x14ac:dyDescent="0.2"/>
    <row r="2466" s="185" customFormat="1" x14ac:dyDescent="0.2"/>
    <row r="2467" s="185" customFormat="1" x14ac:dyDescent="0.2"/>
    <row r="2468" s="185" customFormat="1" x14ac:dyDescent="0.2"/>
    <row r="2469" s="185" customFormat="1" x14ac:dyDescent="0.2"/>
    <row r="2470" s="185" customFormat="1" x14ac:dyDescent="0.2"/>
    <row r="2471" s="185" customFormat="1" x14ac:dyDescent="0.2"/>
    <row r="2472" s="185" customFormat="1" x14ac:dyDescent="0.2"/>
    <row r="2473" s="185" customFormat="1" x14ac:dyDescent="0.2"/>
    <row r="2474" s="185" customFormat="1" x14ac:dyDescent="0.2"/>
    <row r="2475" s="185" customFormat="1" x14ac:dyDescent="0.2"/>
    <row r="2476" s="185" customFormat="1" x14ac:dyDescent="0.2"/>
    <row r="2477" s="185" customFormat="1" x14ac:dyDescent="0.2"/>
    <row r="2478" s="185" customFormat="1" x14ac:dyDescent="0.2"/>
    <row r="2479" s="185" customFormat="1" x14ac:dyDescent="0.2"/>
    <row r="2480" s="185" customFormat="1" x14ac:dyDescent="0.2"/>
    <row r="2481" s="185" customFormat="1" x14ac:dyDescent="0.2"/>
    <row r="2482" s="185" customFormat="1" x14ac:dyDescent="0.2"/>
    <row r="2483" s="185" customFormat="1" x14ac:dyDescent="0.2"/>
    <row r="2484" s="185" customFormat="1" x14ac:dyDescent="0.2"/>
    <row r="2485" s="185" customFormat="1" x14ac:dyDescent="0.2"/>
    <row r="2486" s="185" customFormat="1" x14ac:dyDescent="0.2"/>
    <row r="2487" s="185" customFormat="1" x14ac:dyDescent="0.2"/>
    <row r="2488" s="185" customFormat="1" x14ac:dyDescent="0.2"/>
    <row r="2489" s="185" customFormat="1" x14ac:dyDescent="0.2"/>
    <row r="2490" s="185" customFormat="1" x14ac:dyDescent="0.2"/>
    <row r="2491" s="185" customFormat="1" x14ac:dyDescent="0.2"/>
    <row r="2492" s="185" customFormat="1" x14ac:dyDescent="0.2"/>
    <row r="2493" s="185" customFormat="1" x14ac:dyDescent="0.2"/>
    <row r="2494" s="185" customFormat="1" x14ac:dyDescent="0.2"/>
    <row r="2495" s="185" customFormat="1" x14ac:dyDescent="0.2"/>
    <row r="2496" s="185" customFormat="1" x14ac:dyDescent="0.2"/>
    <row r="2497" s="185" customFormat="1" x14ac:dyDescent="0.2"/>
    <row r="2498" s="185" customFormat="1" x14ac:dyDescent="0.2"/>
    <row r="2499" s="185" customFormat="1" x14ac:dyDescent="0.2"/>
    <row r="2500" s="185" customFormat="1" x14ac:dyDescent="0.2"/>
    <row r="2501" s="185" customFormat="1" x14ac:dyDescent="0.2"/>
    <row r="2502" s="185" customFormat="1" x14ac:dyDescent="0.2"/>
    <row r="2503" s="185" customFormat="1" x14ac:dyDescent="0.2"/>
    <row r="2504" s="185" customFormat="1" x14ac:dyDescent="0.2"/>
    <row r="2505" s="185" customFormat="1" x14ac:dyDescent="0.2"/>
    <row r="2506" s="185" customFormat="1" x14ac:dyDescent="0.2"/>
    <row r="2507" s="185" customFormat="1" x14ac:dyDescent="0.2"/>
    <row r="2508" s="185" customFormat="1" x14ac:dyDescent="0.2"/>
    <row r="2509" s="185" customFormat="1" x14ac:dyDescent="0.2"/>
    <row r="2510" s="185" customFormat="1" x14ac:dyDescent="0.2"/>
    <row r="2511" s="185" customFormat="1" x14ac:dyDescent="0.2"/>
    <row r="2512" s="185" customFormat="1" x14ac:dyDescent="0.2"/>
    <row r="2513" s="185" customFormat="1" x14ac:dyDescent="0.2"/>
    <row r="2514" s="185" customFormat="1" x14ac:dyDescent="0.2"/>
    <row r="2515" s="185" customFormat="1" x14ac:dyDescent="0.2"/>
    <row r="2516" s="185" customFormat="1" x14ac:dyDescent="0.2"/>
    <row r="2517" s="185" customFormat="1" x14ac:dyDescent="0.2"/>
    <row r="2518" s="185" customFormat="1" x14ac:dyDescent="0.2"/>
    <row r="2519" s="185" customFormat="1" x14ac:dyDescent="0.2"/>
    <row r="2520" s="185" customFormat="1" x14ac:dyDescent="0.2"/>
    <row r="2521" s="185" customFormat="1" x14ac:dyDescent="0.2"/>
    <row r="2522" s="185" customFormat="1" x14ac:dyDescent="0.2"/>
    <row r="2523" s="185" customFormat="1" x14ac:dyDescent="0.2"/>
    <row r="2524" s="185" customFormat="1" x14ac:dyDescent="0.2"/>
    <row r="2525" s="185" customFormat="1" x14ac:dyDescent="0.2"/>
    <row r="2526" s="185" customFormat="1" x14ac:dyDescent="0.2"/>
    <row r="2527" s="185" customFormat="1" x14ac:dyDescent="0.2"/>
    <row r="2528" s="185" customFormat="1" x14ac:dyDescent="0.2"/>
    <row r="2529" s="185" customFormat="1" x14ac:dyDescent="0.2"/>
    <row r="2530" s="185" customFormat="1" x14ac:dyDescent="0.2"/>
    <row r="2531" s="185" customFormat="1" x14ac:dyDescent="0.2"/>
    <row r="2532" s="185" customFormat="1" x14ac:dyDescent="0.2"/>
    <row r="2533" s="185" customFormat="1" x14ac:dyDescent="0.2"/>
    <row r="2534" s="185" customFormat="1" x14ac:dyDescent="0.2"/>
    <row r="2535" s="185" customFormat="1" x14ac:dyDescent="0.2"/>
    <row r="2536" s="185" customFormat="1" x14ac:dyDescent="0.2"/>
    <row r="2537" s="185" customFormat="1" x14ac:dyDescent="0.2"/>
    <row r="2538" s="185" customFormat="1" x14ac:dyDescent="0.2"/>
    <row r="2539" s="185" customFormat="1" x14ac:dyDescent="0.2"/>
    <row r="2540" s="185" customFormat="1" x14ac:dyDescent="0.2"/>
    <row r="2541" s="185" customFormat="1" x14ac:dyDescent="0.2"/>
    <row r="2542" s="185" customFormat="1" x14ac:dyDescent="0.2"/>
    <row r="2543" s="185" customFormat="1" x14ac:dyDescent="0.2"/>
    <row r="2544" s="185" customFormat="1" x14ac:dyDescent="0.2"/>
    <row r="2545" s="185" customFormat="1" x14ac:dyDescent="0.2"/>
    <row r="2546" s="185" customFormat="1" x14ac:dyDescent="0.2"/>
    <row r="2547" s="185" customFormat="1" x14ac:dyDescent="0.2"/>
    <row r="2548" s="185" customFormat="1" x14ac:dyDescent="0.2"/>
    <row r="2549" s="185" customFormat="1" x14ac:dyDescent="0.2"/>
    <row r="2550" s="185" customFormat="1" x14ac:dyDescent="0.2"/>
    <row r="2551" s="185" customFormat="1" x14ac:dyDescent="0.2"/>
    <row r="2552" s="185" customFormat="1" x14ac:dyDescent="0.2"/>
    <row r="2553" s="185" customFormat="1" x14ac:dyDescent="0.2"/>
    <row r="2554" s="185" customFormat="1" x14ac:dyDescent="0.2"/>
    <row r="2555" s="185" customFormat="1" x14ac:dyDescent="0.2"/>
    <row r="2556" s="185" customFormat="1" x14ac:dyDescent="0.2"/>
    <row r="2557" s="185" customFormat="1" x14ac:dyDescent="0.2"/>
    <row r="2558" s="185" customFormat="1" x14ac:dyDescent="0.2"/>
    <row r="2559" s="185" customFormat="1" x14ac:dyDescent="0.2"/>
    <row r="2560" s="185" customFormat="1" x14ac:dyDescent="0.2"/>
    <row r="2561" s="185" customFormat="1" x14ac:dyDescent="0.2"/>
    <row r="2562" s="185" customFormat="1" x14ac:dyDescent="0.2"/>
    <row r="2563" s="185" customFormat="1" x14ac:dyDescent="0.2"/>
    <row r="2564" s="185" customFormat="1" x14ac:dyDescent="0.2"/>
    <row r="2565" s="185" customFormat="1" x14ac:dyDescent="0.2"/>
    <row r="2566" s="185" customFormat="1" x14ac:dyDescent="0.2"/>
    <row r="2567" s="185" customFormat="1" x14ac:dyDescent="0.2"/>
    <row r="2568" s="185" customFormat="1" x14ac:dyDescent="0.2"/>
    <row r="2569" s="185" customFormat="1" x14ac:dyDescent="0.2"/>
    <row r="2570" s="185" customFormat="1" x14ac:dyDescent="0.2"/>
    <row r="2571" s="185" customFormat="1" x14ac:dyDescent="0.2"/>
    <row r="2572" s="185" customFormat="1" x14ac:dyDescent="0.2"/>
    <row r="2573" s="185" customFormat="1" x14ac:dyDescent="0.2"/>
    <row r="2574" s="185" customFormat="1" x14ac:dyDescent="0.2"/>
    <row r="2575" s="185" customFormat="1" x14ac:dyDescent="0.2"/>
    <row r="2576" s="185" customFormat="1" x14ac:dyDescent="0.2"/>
    <row r="2577" s="185" customFormat="1" x14ac:dyDescent="0.2"/>
    <row r="2578" s="185" customFormat="1" x14ac:dyDescent="0.2"/>
    <row r="2579" s="185" customFormat="1" x14ac:dyDescent="0.2"/>
    <row r="2580" s="185" customFormat="1" x14ac:dyDescent="0.2"/>
    <row r="2581" s="185" customFormat="1" x14ac:dyDescent="0.2"/>
    <row r="2582" s="185" customFormat="1" x14ac:dyDescent="0.2"/>
    <row r="2583" s="185" customFormat="1" x14ac:dyDescent="0.2"/>
    <row r="2584" s="185" customFormat="1" x14ac:dyDescent="0.2"/>
    <row r="2585" s="185" customFormat="1" x14ac:dyDescent="0.2"/>
    <row r="2586" s="185" customFormat="1" x14ac:dyDescent="0.2"/>
    <row r="2587" s="185" customFormat="1" x14ac:dyDescent="0.2"/>
    <row r="2588" s="185" customFormat="1" x14ac:dyDescent="0.2"/>
    <row r="2589" s="185" customFormat="1" x14ac:dyDescent="0.2"/>
    <row r="2590" s="185" customFormat="1" x14ac:dyDescent="0.2"/>
    <row r="2591" s="185" customFormat="1" x14ac:dyDescent="0.2"/>
    <row r="2592" s="185" customFormat="1" x14ac:dyDescent="0.2"/>
    <row r="2593" s="185" customFormat="1" x14ac:dyDescent="0.2"/>
    <row r="2594" s="185" customFormat="1" x14ac:dyDescent="0.2"/>
    <row r="2595" s="185" customFormat="1" x14ac:dyDescent="0.2"/>
    <row r="2596" s="185" customFormat="1" x14ac:dyDescent="0.2"/>
    <row r="2597" s="185" customFormat="1" x14ac:dyDescent="0.2"/>
    <row r="2598" s="185" customFormat="1" x14ac:dyDescent="0.2"/>
    <row r="2599" s="185" customFormat="1" x14ac:dyDescent="0.2"/>
    <row r="2600" s="185" customFormat="1" x14ac:dyDescent="0.2"/>
    <row r="2601" s="185" customFormat="1" x14ac:dyDescent="0.2"/>
    <row r="2602" s="185" customFormat="1" x14ac:dyDescent="0.2"/>
    <row r="2603" s="185" customFormat="1" x14ac:dyDescent="0.2"/>
    <row r="2604" s="185" customFormat="1" x14ac:dyDescent="0.2"/>
    <row r="2605" s="185" customFormat="1" x14ac:dyDescent="0.2"/>
    <row r="2606" s="185" customFormat="1" x14ac:dyDescent="0.2"/>
    <row r="2607" s="185" customFormat="1" x14ac:dyDescent="0.2"/>
    <row r="2608" s="185" customFormat="1" x14ac:dyDescent="0.2"/>
    <row r="2609" s="185" customFormat="1" x14ac:dyDescent="0.2"/>
    <row r="2610" s="185" customFormat="1" x14ac:dyDescent="0.2"/>
    <row r="2611" s="185" customFormat="1" x14ac:dyDescent="0.2"/>
    <row r="2612" s="185" customFormat="1" x14ac:dyDescent="0.2"/>
    <row r="2613" s="185" customFormat="1" x14ac:dyDescent="0.2"/>
    <row r="2614" s="185" customFormat="1" x14ac:dyDescent="0.2"/>
    <row r="2615" s="185" customFormat="1" x14ac:dyDescent="0.2"/>
    <row r="2616" s="185" customFormat="1" x14ac:dyDescent="0.2"/>
    <row r="2617" s="185" customFormat="1" x14ac:dyDescent="0.2"/>
    <row r="2618" s="185" customFormat="1" x14ac:dyDescent="0.2"/>
    <row r="2619" s="185" customFormat="1" x14ac:dyDescent="0.2"/>
    <row r="2620" s="185" customFormat="1" x14ac:dyDescent="0.2"/>
    <row r="2621" s="185" customFormat="1" x14ac:dyDescent="0.2"/>
    <row r="2622" s="185" customFormat="1" x14ac:dyDescent="0.2"/>
    <row r="2623" s="185" customFormat="1" x14ac:dyDescent="0.2"/>
    <row r="2624" s="185" customFormat="1" x14ac:dyDescent="0.2"/>
    <row r="2625" s="185" customFormat="1" x14ac:dyDescent="0.2"/>
    <row r="2626" s="185" customFormat="1" x14ac:dyDescent="0.2"/>
    <row r="2627" s="185" customFormat="1" x14ac:dyDescent="0.2"/>
    <row r="2628" s="185" customFormat="1" x14ac:dyDescent="0.2"/>
    <row r="2629" s="185" customFormat="1" x14ac:dyDescent="0.2"/>
    <row r="2630" s="185" customFormat="1" x14ac:dyDescent="0.2"/>
    <row r="2631" s="185" customFormat="1" x14ac:dyDescent="0.2"/>
    <row r="2632" s="185" customFormat="1" x14ac:dyDescent="0.2"/>
    <row r="2633" s="185" customFormat="1" x14ac:dyDescent="0.2"/>
    <row r="2634" s="185" customFormat="1" x14ac:dyDescent="0.2"/>
    <row r="2635" s="185" customFormat="1" x14ac:dyDescent="0.2"/>
    <row r="2636" s="185" customFormat="1" x14ac:dyDescent="0.2"/>
    <row r="2637" s="185" customFormat="1" x14ac:dyDescent="0.2"/>
    <row r="2638" s="185" customFormat="1" x14ac:dyDescent="0.2"/>
    <row r="2639" s="185" customFormat="1" x14ac:dyDescent="0.2"/>
    <row r="2640" s="185" customFormat="1" x14ac:dyDescent="0.2"/>
    <row r="2641" s="185" customFormat="1" x14ac:dyDescent="0.2"/>
    <row r="2642" s="185" customFormat="1" x14ac:dyDescent="0.2"/>
    <row r="2643" s="185" customFormat="1" x14ac:dyDescent="0.2"/>
    <row r="2644" s="185" customFormat="1" x14ac:dyDescent="0.2"/>
    <row r="2645" s="185" customFormat="1" x14ac:dyDescent="0.2"/>
    <row r="2646" s="185" customFormat="1" x14ac:dyDescent="0.2"/>
    <row r="2647" s="185" customFormat="1" x14ac:dyDescent="0.2"/>
    <row r="2648" s="185" customFormat="1" x14ac:dyDescent="0.2"/>
    <row r="2649" s="185" customFormat="1" x14ac:dyDescent="0.2"/>
    <row r="2650" s="185" customFormat="1" x14ac:dyDescent="0.2"/>
    <row r="2651" s="185" customFormat="1" x14ac:dyDescent="0.2"/>
    <row r="2652" s="185" customFormat="1" x14ac:dyDescent="0.2"/>
    <row r="2653" s="185" customFormat="1" x14ac:dyDescent="0.2"/>
    <row r="2654" s="185" customFormat="1" x14ac:dyDescent="0.2"/>
    <row r="2655" s="185" customFormat="1" x14ac:dyDescent="0.2"/>
    <row r="2656" s="185" customFormat="1" x14ac:dyDescent="0.2"/>
    <row r="2657" s="185" customFormat="1" x14ac:dyDescent="0.2"/>
    <row r="2658" s="185" customFormat="1" x14ac:dyDescent="0.2"/>
    <row r="2659" s="185" customFormat="1" x14ac:dyDescent="0.2"/>
    <row r="2660" s="185" customFormat="1" x14ac:dyDescent="0.2"/>
    <row r="2661" s="185" customFormat="1" x14ac:dyDescent="0.2"/>
    <row r="2662" s="185" customFormat="1" x14ac:dyDescent="0.2"/>
    <row r="2663" s="185" customFormat="1" x14ac:dyDescent="0.2"/>
    <row r="2664" s="185" customFormat="1" x14ac:dyDescent="0.2"/>
    <row r="2665" s="185" customFormat="1" x14ac:dyDescent="0.2"/>
    <row r="2666" s="185" customFormat="1" x14ac:dyDescent="0.2"/>
    <row r="2667" s="185" customFormat="1" x14ac:dyDescent="0.2"/>
    <row r="2668" s="185" customFormat="1" x14ac:dyDescent="0.2"/>
    <row r="2669" s="185" customFormat="1" x14ac:dyDescent="0.2"/>
    <row r="2670" s="185" customFormat="1" x14ac:dyDescent="0.2"/>
    <row r="2671" s="185" customFormat="1" x14ac:dyDescent="0.2"/>
    <row r="2672" s="185" customFormat="1" x14ac:dyDescent="0.2"/>
    <row r="2673" s="185" customFormat="1" x14ac:dyDescent="0.2"/>
    <row r="2674" s="185" customFormat="1" x14ac:dyDescent="0.2"/>
    <row r="2675" s="185" customFormat="1" x14ac:dyDescent="0.2"/>
    <row r="2676" s="185" customFormat="1" x14ac:dyDescent="0.2"/>
    <row r="2677" s="185" customFormat="1" x14ac:dyDescent="0.2"/>
    <row r="2678" s="185" customFormat="1" x14ac:dyDescent="0.2"/>
    <row r="2679" s="185" customFormat="1" x14ac:dyDescent="0.2"/>
    <row r="2680" s="185" customFormat="1" x14ac:dyDescent="0.2"/>
    <row r="2681" s="185" customFormat="1" x14ac:dyDescent="0.2"/>
    <row r="2682" s="185" customFormat="1" x14ac:dyDescent="0.2"/>
    <row r="2683" s="185" customFormat="1" x14ac:dyDescent="0.2"/>
    <row r="2684" s="185" customFormat="1" x14ac:dyDescent="0.2"/>
    <row r="2685" s="185" customFormat="1" x14ac:dyDescent="0.2"/>
    <row r="2686" s="185" customFormat="1" x14ac:dyDescent="0.2"/>
    <row r="2687" s="185" customFormat="1" x14ac:dyDescent="0.2"/>
    <row r="2688" s="185" customFormat="1" x14ac:dyDescent="0.2"/>
    <row r="2689" s="185" customFormat="1" x14ac:dyDescent="0.2"/>
    <row r="2690" s="185" customFormat="1" x14ac:dyDescent="0.2"/>
    <row r="2691" s="185" customFormat="1" x14ac:dyDescent="0.2"/>
    <row r="2692" s="185" customFormat="1" x14ac:dyDescent="0.2"/>
    <row r="2693" s="185" customFormat="1" x14ac:dyDescent="0.2"/>
    <row r="2694" s="185" customFormat="1" x14ac:dyDescent="0.2"/>
    <row r="2695" s="185" customFormat="1" x14ac:dyDescent="0.2"/>
    <row r="2696" s="185" customFormat="1" x14ac:dyDescent="0.2"/>
    <row r="2697" s="185" customFormat="1" x14ac:dyDescent="0.2"/>
    <row r="2698" s="185" customFormat="1" x14ac:dyDescent="0.2"/>
    <row r="2699" s="185" customFormat="1" x14ac:dyDescent="0.2"/>
    <row r="2700" s="185" customFormat="1" x14ac:dyDescent="0.2"/>
    <row r="2701" s="185" customFormat="1" x14ac:dyDescent="0.2"/>
    <row r="2702" s="185" customFormat="1" x14ac:dyDescent="0.2"/>
    <row r="2703" s="185" customFormat="1" x14ac:dyDescent="0.2"/>
    <row r="2704" s="185" customFormat="1" x14ac:dyDescent="0.2"/>
    <row r="2705" s="185" customFormat="1" x14ac:dyDescent="0.2"/>
    <row r="2706" s="185" customFormat="1" x14ac:dyDescent="0.2"/>
    <row r="2707" s="185" customFormat="1" x14ac:dyDescent="0.2"/>
    <row r="2708" s="185" customFormat="1" x14ac:dyDescent="0.2"/>
    <row r="2709" s="185" customFormat="1" x14ac:dyDescent="0.2"/>
    <row r="2710" s="185" customFormat="1" x14ac:dyDescent="0.2"/>
    <row r="2711" s="185" customFormat="1" x14ac:dyDescent="0.2"/>
    <row r="2712" s="185" customFormat="1" x14ac:dyDescent="0.2"/>
    <row r="2713" s="185" customFormat="1" x14ac:dyDescent="0.2"/>
    <row r="2714" s="185" customFormat="1" x14ac:dyDescent="0.2"/>
    <row r="2715" s="185" customFormat="1" x14ac:dyDescent="0.2"/>
    <row r="2716" s="185" customFormat="1" x14ac:dyDescent="0.2"/>
    <row r="2717" s="185" customFormat="1" x14ac:dyDescent="0.2"/>
    <row r="2718" s="185" customFormat="1" x14ac:dyDescent="0.2"/>
    <row r="2719" s="185" customFormat="1" x14ac:dyDescent="0.2"/>
    <row r="2720" s="185" customFormat="1" x14ac:dyDescent="0.2"/>
    <row r="2721" s="185" customFormat="1" x14ac:dyDescent="0.2"/>
    <row r="2722" s="185" customFormat="1" x14ac:dyDescent="0.2"/>
    <row r="2723" s="185" customFormat="1" x14ac:dyDescent="0.2"/>
    <row r="2724" s="185" customFormat="1" x14ac:dyDescent="0.2"/>
    <row r="2725" s="185" customFormat="1" x14ac:dyDescent="0.2"/>
    <row r="2726" s="185" customFormat="1" x14ac:dyDescent="0.2"/>
    <row r="2727" s="185" customFormat="1" x14ac:dyDescent="0.2"/>
    <row r="2728" s="185" customFormat="1" x14ac:dyDescent="0.2"/>
    <row r="2729" s="185" customFormat="1" x14ac:dyDescent="0.2"/>
    <row r="2730" s="185" customFormat="1" x14ac:dyDescent="0.2"/>
    <row r="2731" s="185" customFormat="1" x14ac:dyDescent="0.2"/>
    <row r="2732" s="185" customFormat="1" x14ac:dyDescent="0.2"/>
    <row r="2733" s="185" customFormat="1" x14ac:dyDescent="0.2"/>
    <row r="2734" s="185" customFormat="1" x14ac:dyDescent="0.2"/>
    <row r="2735" s="185" customFormat="1" x14ac:dyDescent="0.2"/>
    <row r="2736" s="185" customFormat="1" x14ac:dyDescent="0.2"/>
    <row r="2737" s="185" customFormat="1" x14ac:dyDescent="0.2"/>
    <row r="2738" s="185" customFormat="1" x14ac:dyDescent="0.2"/>
    <row r="2739" s="185" customFormat="1" x14ac:dyDescent="0.2"/>
    <row r="2740" s="185" customFormat="1" x14ac:dyDescent="0.2"/>
    <row r="2741" s="185" customFormat="1" x14ac:dyDescent="0.2"/>
    <row r="2742" s="185" customFormat="1" x14ac:dyDescent="0.2"/>
    <row r="2743" s="185" customFormat="1" x14ac:dyDescent="0.2"/>
    <row r="2744" s="185" customFormat="1" x14ac:dyDescent="0.2"/>
    <row r="2745" s="185" customFormat="1" x14ac:dyDescent="0.2"/>
    <row r="2746" s="185" customFormat="1" x14ac:dyDescent="0.2"/>
    <row r="2747" s="185" customFormat="1" x14ac:dyDescent="0.2"/>
    <row r="2748" s="185" customFormat="1" x14ac:dyDescent="0.2"/>
    <row r="2749" s="185" customFormat="1" x14ac:dyDescent="0.2"/>
    <row r="2750" s="185" customFormat="1" x14ac:dyDescent="0.2"/>
    <row r="2751" s="185" customFormat="1" x14ac:dyDescent="0.2"/>
    <row r="2752" s="185" customFormat="1" x14ac:dyDescent="0.2"/>
    <row r="2753" s="185" customFormat="1" x14ac:dyDescent="0.2"/>
    <row r="2754" s="185" customFormat="1" x14ac:dyDescent="0.2"/>
    <row r="2755" s="185" customFormat="1" x14ac:dyDescent="0.2"/>
    <row r="2756" s="185" customFormat="1" x14ac:dyDescent="0.2"/>
    <row r="2757" s="185" customFormat="1" x14ac:dyDescent="0.2"/>
    <row r="2758" s="185" customFormat="1" x14ac:dyDescent="0.2"/>
    <row r="2759" s="185" customFormat="1" x14ac:dyDescent="0.2"/>
    <row r="2760" s="185" customFormat="1" x14ac:dyDescent="0.2"/>
    <row r="2761" s="185" customFormat="1" x14ac:dyDescent="0.2"/>
    <row r="2762" s="185" customFormat="1" x14ac:dyDescent="0.2"/>
    <row r="2763" s="185" customFormat="1" x14ac:dyDescent="0.2"/>
    <row r="2764" s="185" customFormat="1" x14ac:dyDescent="0.2"/>
    <row r="2765" s="185" customFormat="1" x14ac:dyDescent="0.2"/>
    <row r="2766" s="185" customFormat="1" x14ac:dyDescent="0.2"/>
    <row r="2767" s="185" customFormat="1" x14ac:dyDescent="0.2"/>
    <row r="2768" s="185" customFormat="1" x14ac:dyDescent="0.2"/>
    <row r="2769" s="185" customFormat="1" x14ac:dyDescent="0.2"/>
    <row r="2770" s="185" customFormat="1" x14ac:dyDescent="0.2"/>
    <row r="2771" s="185" customFormat="1" x14ac:dyDescent="0.2"/>
    <row r="2772" s="185" customFormat="1" x14ac:dyDescent="0.2"/>
    <row r="2773" s="185" customFormat="1" x14ac:dyDescent="0.2"/>
    <row r="2774" s="185" customFormat="1" x14ac:dyDescent="0.2"/>
    <row r="2775" s="185" customFormat="1" x14ac:dyDescent="0.2"/>
    <row r="2776" s="185" customFormat="1" x14ac:dyDescent="0.2"/>
    <row r="2777" s="185" customFormat="1" x14ac:dyDescent="0.2"/>
    <row r="2778" s="185" customFormat="1" x14ac:dyDescent="0.2"/>
    <row r="2779" s="185" customFormat="1" x14ac:dyDescent="0.2"/>
    <row r="2780" s="185" customFormat="1" x14ac:dyDescent="0.2"/>
    <row r="2781" s="185" customFormat="1" x14ac:dyDescent="0.2"/>
    <row r="2782" s="185" customFormat="1" x14ac:dyDescent="0.2"/>
    <row r="2783" s="185" customFormat="1" x14ac:dyDescent="0.2"/>
    <row r="2784" s="185" customFormat="1" x14ac:dyDescent="0.2"/>
    <row r="2785" s="185" customFormat="1" x14ac:dyDescent="0.2"/>
    <row r="2786" s="185" customFormat="1" x14ac:dyDescent="0.2"/>
    <row r="2787" s="185" customFormat="1" x14ac:dyDescent="0.2"/>
    <row r="2788" s="185" customFormat="1" x14ac:dyDescent="0.2"/>
    <row r="2789" s="185" customFormat="1" x14ac:dyDescent="0.2"/>
    <row r="2790" s="185" customFormat="1" x14ac:dyDescent="0.2"/>
    <row r="2791" s="185" customFormat="1" x14ac:dyDescent="0.2"/>
    <row r="2792" s="185" customFormat="1" x14ac:dyDescent="0.2"/>
    <row r="2793" s="185" customFormat="1" x14ac:dyDescent="0.2"/>
    <row r="2794" s="185" customFormat="1" x14ac:dyDescent="0.2"/>
    <row r="2795" s="185" customFormat="1" x14ac:dyDescent="0.2"/>
    <row r="2796" s="185" customFormat="1" x14ac:dyDescent="0.2"/>
    <row r="2797" s="185" customFormat="1" x14ac:dyDescent="0.2"/>
    <row r="2798" s="185" customFormat="1" x14ac:dyDescent="0.2"/>
    <row r="2799" s="185" customFormat="1" x14ac:dyDescent="0.2"/>
    <row r="2800" s="185" customFormat="1" x14ac:dyDescent="0.2"/>
    <row r="2801" s="185" customFormat="1" x14ac:dyDescent="0.2"/>
    <row r="2802" s="185" customFormat="1" x14ac:dyDescent="0.2"/>
    <row r="2803" s="185" customFormat="1" x14ac:dyDescent="0.2"/>
    <row r="2804" s="185" customFormat="1" x14ac:dyDescent="0.2"/>
    <row r="2805" s="185" customFormat="1" x14ac:dyDescent="0.2"/>
    <row r="2806" s="185" customFormat="1" x14ac:dyDescent="0.2"/>
    <row r="2807" s="185" customFormat="1" x14ac:dyDescent="0.2"/>
    <row r="2808" s="185" customFormat="1" x14ac:dyDescent="0.2"/>
    <row r="2809" s="185" customFormat="1" x14ac:dyDescent="0.2"/>
    <row r="2810" s="185" customFormat="1" x14ac:dyDescent="0.2"/>
    <row r="2811" s="185" customFormat="1" x14ac:dyDescent="0.2"/>
    <row r="2812" s="185" customFormat="1" x14ac:dyDescent="0.2"/>
    <row r="2813" s="185" customFormat="1" x14ac:dyDescent="0.2"/>
    <row r="2814" s="185" customFormat="1" x14ac:dyDescent="0.2"/>
    <row r="2815" s="185" customFormat="1" x14ac:dyDescent="0.2"/>
    <row r="2816" s="185" customFormat="1" x14ac:dyDescent="0.2"/>
    <row r="2817" s="185" customFormat="1" x14ac:dyDescent="0.2"/>
    <row r="2818" s="185" customFormat="1" x14ac:dyDescent="0.2"/>
    <row r="2819" s="185" customFormat="1" x14ac:dyDescent="0.2"/>
    <row r="2820" s="185" customFormat="1" x14ac:dyDescent="0.2"/>
    <row r="2821" s="185" customFormat="1" x14ac:dyDescent="0.2"/>
    <row r="2822" s="185" customFormat="1" x14ac:dyDescent="0.2"/>
    <row r="2823" s="185" customFormat="1" x14ac:dyDescent="0.2"/>
    <row r="2824" s="185" customFormat="1" x14ac:dyDescent="0.2"/>
    <row r="2825" s="185" customFormat="1" x14ac:dyDescent="0.2"/>
    <row r="2826" s="185" customFormat="1" x14ac:dyDescent="0.2"/>
    <row r="2827" s="185" customFormat="1" x14ac:dyDescent="0.2"/>
    <row r="2828" s="185" customFormat="1" x14ac:dyDescent="0.2"/>
    <row r="2829" s="185" customFormat="1" x14ac:dyDescent="0.2"/>
    <row r="2830" s="185" customFormat="1" x14ac:dyDescent="0.2"/>
    <row r="2831" s="185" customFormat="1" x14ac:dyDescent="0.2"/>
    <row r="2832" s="185" customFormat="1" x14ac:dyDescent="0.2"/>
    <row r="2833" s="185" customFormat="1" x14ac:dyDescent="0.2"/>
    <row r="2834" s="185" customFormat="1" x14ac:dyDescent="0.2"/>
    <row r="2835" s="185" customFormat="1" x14ac:dyDescent="0.2"/>
    <row r="2836" s="185" customFormat="1" x14ac:dyDescent="0.2"/>
    <row r="2837" s="185" customFormat="1" x14ac:dyDescent="0.2"/>
    <row r="2838" s="185" customFormat="1" x14ac:dyDescent="0.2"/>
    <row r="2839" s="185" customFormat="1" x14ac:dyDescent="0.2"/>
    <row r="2840" s="185" customFormat="1" x14ac:dyDescent="0.2"/>
    <row r="2841" s="185" customFormat="1" x14ac:dyDescent="0.2"/>
    <row r="2842" s="185" customFormat="1" x14ac:dyDescent="0.2"/>
    <row r="2843" s="185" customFormat="1" x14ac:dyDescent="0.2"/>
    <row r="2844" s="185" customFormat="1" x14ac:dyDescent="0.2"/>
    <row r="2845" s="185" customFormat="1" x14ac:dyDescent="0.2"/>
    <row r="2846" s="185" customFormat="1" x14ac:dyDescent="0.2"/>
    <row r="2847" s="185" customFormat="1" x14ac:dyDescent="0.2"/>
    <row r="2848" s="185" customFormat="1" x14ac:dyDescent="0.2"/>
    <row r="2849" s="185" customFormat="1" x14ac:dyDescent="0.2"/>
    <row r="2850" s="185" customFormat="1" x14ac:dyDescent="0.2"/>
    <row r="2851" s="185" customFormat="1" x14ac:dyDescent="0.2"/>
    <row r="2852" s="185" customFormat="1" x14ac:dyDescent="0.2"/>
    <row r="2853" s="185" customFormat="1" x14ac:dyDescent="0.2"/>
    <row r="2854" s="185" customFormat="1" x14ac:dyDescent="0.2"/>
    <row r="2855" s="185" customFormat="1" x14ac:dyDescent="0.2"/>
    <row r="2856" s="185" customFormat="1" x14ac:dyDescent="0.2"/>
    <row r="2857" s="185" customFormat="1" x14ac:dyDescent="0.2"/>
    <row r="2858" s="185" customFormat="1" x14ac:dyDescent="0.2"/>
    <row r="2859" s="185" customFormat="1" x14ac:dyDescent="0.2"/>
    <row r="2860" s="185" customFormat="1" x14ac:dyDescent="0.2"/>
    <row r="2861" s="185" customFormat="1" x14ac:dyDescent="0.2"/>
    <row r="2862" s="185" customFormat="1" x14ac:dyDescent="0.2"/>
    <row r="2863" s="185" customFormat="1" x14ac:dyDescent="0.2"/>
    <row r="2864" s="185" customFormat="1" x14ac:dyDescent="0.2"/>
    <row r="2865" s="185" customFormat="1" x14ac:dyDescent="0.2"/>
    <row r="2866" s="185" customFormat="1" x14ac:dyDescent="0.2"/>
    <row r="2867" s="185" customFormat="1" x14ac:dyDescent="0.2"/>
    <row r="2868" s="185" customFormat="1" x14ac:dyDescent="0.2"/>
    <row r="2869" s="185" customFormat="1" x14ac:dyDescent="0.2"/>
    <row r="2870" s="185" customFormat="1" x14ac:dyDescent="0.2"/>
    <row r="2871" s="185" customFormat="1" x14ac:dyDescent="0.2"/>
    <row r="2872" s="185" customFormat="1" x14ac:dyDescent="0.2"/>
    <row r="2873" s="185" customFormat="1" x14ac:dyDescent="0.2"/>
    <row r="2874" s="185" customFormat="1" x14ac:dyDescent="0.2"/>
    <row r="2875" s="185" customFormat="1" x14ac:dyDescent="0.2"/>
    <row r="2876" s="185" customFormat="1" x14ac:dyDescent="0.2"/>
    <row r="2877" s="185" customFormat="1" x14ac:dyDescent="0.2"/>
    <row r="2878" s="185" customFormat="1" x14ac:dyDescent="0.2"/>
    <row r="2879" s="185" customFormat="1" x14ac:dyDescent="0.2"/>
    <row r="2880" s="185" customFormat="1" x14ac:dyDescent="0.2"/>
    <row r="2881" s="185" customFormat="1" x14ac:dyDescent="0.2"/>
    <row r="2882" s="185" customFormat="1" x14ac:dyDescent="0.2"/>
    <row r="2883" s="185" customFormat="1" x14ac:dyDescent="0.2"/>
    <row r="2884" s="185" customFormat="1" x14ac:dyDescent="0.2"/>
    <row r="2885" s="185" customFormat="1" x14ac:dyDescent="0.2"/>
    <row r="2886" s="185" customFormat="1" x14ac:dyDescent="0.2"/>
    <row r="2887" s="185" customFormat="1" x14ac:dyDescent="0.2"/>
    <row r="2888" s="185" customFormat="1" x14ac:dyDescent="0.2"/>
    <row r="2889" s="185" customFormat="1" x14ac:dyDescent="0.2"/>
    <row r="2890" s="185" customFormat="1" x14ac:dyDescent="0.2"/>
    <row r="2891" s="185" customFormat="1" x14ac:dyDescent="0.2"/>
    <row r="2892" s="185" customFormat="1" x14ac:dyDescent="0.2"/>
    <row r="2893" s="185" customFormat="1" x14ac:dyDescent="0.2"/>
    <row r="2894" s="185" customFormat="1" x14ac:dyDescent="0.2"/>
    <row r="2895" s="185" customFormat="1" x14ac:dyDescent="0.2"/>
    <row r="2896" s="185" customFormat="1" x14ac:dyDescent="0.2"/>
    <row r="2897" s="185" customFormat="1" x14ac:dyDescent="0.2"/>
    <row r="2898" s="185" customFormat="1" x14ac:dyDescent="0.2"/>
    <row r="2899" s="185" customFormat="1" x14ac:dyDescent="0.2"/>
    <row r="2900" s="185" customFormat="1" x14ac:dyDescent="0.2"/>
    <row r="2901" s="185" customFormat="1" x14ac:dyDescent="0.2"/>
    <row r="2902" s="185" customFormat="1" x14ac:dyDescent="0.2"/>
    <row r="2903" s="185" customFormat="1" x14ac:dyDescent="0.2"/>
    <row r="2904" s="185" customFormat="1" x14ac:dyDescent="0.2"/>
    <row r="2905" s="185" customFormat="1" x14ac:dyDescent="0.2"/>
    <row r="2906" s="185" customFormat="1" x14ac:dyDescent="0.2"/>
    <row r="2907" s="185" customFormat="1" x14ac:dyDescent="0.2"/>
    <row r="2908" s="185" customFormat="1" x14ac:dyDescent="0.2"/>
    <row r="2909" s="185" customFormat="1" x14ac:dyDescent="0.2"/>
    <row r="2910" s="185" customFormat="1" x14ac:dyDescent="0.2"/>
    <row r="2911" s="185" customFormat="1" x14ac:dyDescent="0.2"/>
    <row r="2912" s="185" customFormat="1" x14ac:dyDescent="0.2"/>
    <row r="2913" s="185" customFormat="1" x14ac:dyDescent="0.2"/>
    <row r="2914" s="185" customFormat="1" x14ac:dyDescent="0.2"/>
    <row r="2915" s="185" customFormat="1" x14ac:dyDescent="0.2"/>
    <row r="2916" s="185" customFormat="1" x14ac:dyDescent="0.2"/>
    <row r="2917" s="185" customFormat="1" x14ac:dyDescent="0.2"/>
    <row r="2918" s="185" customFormat="1" x14ac:dyDescent="0.2"/>
    <row r="2919" s="185" customFormat="1" x14ac:dyDescent="0.2"/>
    <row r="2920" s="185" customFormat="1" x14ac:dyDescent="0.2"/>
    <row r="2921" s="185" customFormat="1" x14ac:dyDescent="0.2"/>
    <row r="2922" s="185" customFormat="1" x14ac:dyDescent="0.2"/>
    <row r="2923" s="185" customFormat="1" x14ac:dyDescent="0.2"/>
    <row r="2924" s="185" customFormat="1" x14ac:dyDescent="0.2"/>
    <row r="2925" s="185" customFormat="1" x14ac:dyDescent="0.2"/>
    <row r="2926" s="185" customFormat="1" x14ac:dyDescent="0.2"/>
    <row r="2927" s="185" customFormat="1" x14ac:dyDescent="0.2"/>
    <row r="2928" s="185" customFormat="1" x14ac:dyDescent="0.2"/>
    <row r="2929" s="185" customFormat="1" x14ac:dyDescent="0.2"/>
    <row r="2930" s="185" customFormat="1" x14ac:dyDescent="0.2"/>
    <row r="2931" s="185" customFormat="1" x14ac:dyDescent="0.2"/>
    <row r="2932" s="185" customFormat="1" x14ac:dyDescent="0.2"/>
    <row r="2933" s="185" customFormat="1" x14ac:dyDescent="0.2"/>
    <row r="2934" s="185" customFormat="1" x14ac:dyDescent="0.2"/>
    <row r="2935" s="185" customFormat="1" x14ac:dyDescent="0.2"/>
    <row r="2936" s="185" customFormat="1" x14ac:dyDescent="0.2"/>
    <row r="2937" s="185" customFormat="1" x14ac:dyDescent="0.2"/>
    <row r="2938" s="185" customFormat="1" x14ac:dyDescent="0.2"/>
    <row r="2939" s="185" customFormat="1" x14ac:dyDescent="0.2"/>
    <row r="2940" s="185" customFormat="1" x14ac:dyDescent="0.2"/>
    <row r="2941" s="185" customFormat="1" x14ac:dyDescent="0.2"/>
    <row r="2942" s="185" customFormat="1" x14ac:dyDescent="0.2"/>
    <row r="2943" s="185" customFormat="1" x14ac:dyDescent="0.2"/>
    <row r="2944" s="185" customFormat="1" x14ac:dyDescent="0.2"/>
    <row r="2945" s="185" customFormat="1" x14ac:dyDescent="0.2"/>
    <row r="2946" s="185" customFormat="1" x14ac:dyDescent="0.2"/>
    <row r="2947" s="185" customFormat="1" x14ac:dyDescent="0.2"/>
    <row r="2948" s="185" customFormat="1" x14ac:dyDescent="0.2"/>
    <row r="2949" s="185" customFormat="1" x14ac:dyDescent="0.2"/>
    <row r="2950" s="185" customFormat="1" x14ac:dyDescent="0.2"/>
    <row r="2951" s="185" customFormat="1" x14ac:dyDescent="0.2"/>
    <row r="2952" s="185" customFormat="1" x14ac:dyDescent="0.2"/>
    <row r="2953" s="185" customFormat="1" x14ac:dyDescent="0.2"/>
    <row r="2954" s="185" customFormat="1" x14ac:dyDescent="0.2"/>
    <row r="2955" s="185" customFormat="1" x14ac:dyDescent="0.2"/>
    <row r="2956" s="185" customFormat="1" x14ac:dyDescent="0.2"/>
    <row r="2957" s="185" customFormat="1" x14ac:dyDescent="0.2"/>
    <row r="2958" s="185" customFormat="1" x14ac:dyDescent="0.2"/>
    <row r="2959" s="185" customFormat="1" x14ac:dyDescent="0.2"/>
    <row r="2960" s="185" customFormat="1" x14ac:dyDescent="0.2"/>
    <row r="2961" s="185" customFormat="1" x14ac:dyDescent="0.2"/>
    <row r="2962" s="185" customFormat="1" x14ac:dyDescent="0.2"/>
    <row r="2963" s="185" customFormat="1" x14ac:dyDescent="0.2"/>
    <row r="2964" s="185" customFormat="1" x14ac:dyDescent="0.2"/>
    <row r="2965" s="185" customFormat="1" x14ac:dyDescent="0.2"/>
    <row r="2966" s="185" customFormat="1" x14ac:dyDescent="0.2"/>
    <row r="2967" s="185" customFormat="1" x14ac:dyDescent="0.2"/>
    <row r="2968" s="185" customFormat="1" x14ac:dyDescent="0.2"/>
    <row r="2969" s="185" customFormat="1" x14ac:dyDescent="0.2"/>
    <row r="2970" s="185" customFormat="1" x14ac:dyDescent="0.2"/>
    <row r="2971" s="185" customFormat="1" x14ac:dyDescent="0.2"/>
    <row r="2972" s="185" customFormat="1" x14ac:dyDescent="0.2"/>
    <row r="2973" s="185" customFormat="1" x14ac:dyDescent="0.2"/>
    <row r="2974" s="185" customFormat="1" x14ac:dyDescent="0.2"/>
    <row r="2975" s="185" customFormat="1" x14ac:dyDescent="0.2"/>
    <row r="2976" s="185" customFormat="1" x14ac:dyDescent="0.2"/>
    <row r="2977" s="185" customFormat="1" x14ac:dyDescent="0.2"/>
    <row r="2978" s="185" customFormat="1" x14ac:dyDescent="0.2"/>
    <row r="2979" s="185" customFormat="1" x14ac:dyDescent="0.2"/>
    <row r="2980" s="185" customFormat="1" x14ac:dyDescent="0.2"/>
    <row r="2981" s="185" customFormat="1" x14ac:dyDescent="0.2"/>
    <row r="2982" s="185" customFormat="1" x14ac:dyDescent="0.2"/>
    <row r="2983" s="185" customFormat="1" x14ac:dyDescent="0.2"/>
    <row r="2984" s="185" customFormat="1" x14ac:dyDescent="0.2"/>
    <row r="2985" s="185" customFormat="1" x14ac:dyDescent="0.2"/>
    <row r="2986" s="185" customFormat="1" x14ac:dyDescent="0.2"/>
    <row r="2987" s="185" customFormat="1" x14ac:dyDescent="0.2"/>
    <row r="2988" s="185" customFormat="1" x14ac:dyDescent="0.2"/>
    <row r="2989" s="185" customFormat="1" x14ac:dyDescent="0.2"/>
    <row r="2990" s="185" customFormat="1" x14ac:dyDescent="0.2"/>
    <row r="2991" s="185" customFormat="1" x14ac:dyDescent="0.2"/>
    <row r="2992" s="185" customFormat="1" x14ac:dyDescent="0.2"/>
    <row r="2993" s="185" customFormat="1" x14ac:dyDescent="0.2"/>
    <row r="2994" s="185" customFormat="1" x14ac:dyDescent="0.2"/>
    <row r="2995" s="185" customFormat="1" x14ac:dyDescent="0.2"/>
    <row r="2996" s="185" customFormat="1" x14ac:dyDescent="0.2"/>
    <row r="2997" s="185" customFormat="1" x14ac:dyDescent="0.2"/>
    <row r="2998" s="185" customFormat="1" x14ac:dyDescent="0.2"/>
    <row r="2999" s="185" customFormat="1" x14ac:dyDescent="0.2"/>
    <row r="3000" s="185" customFormat="1" x14ac:dyDescent="0.2"/>
    <row r="3001" s="185" customFormat="1" x14ac:dyDescent="0.2"/>
    <row r="3002" s="185" customFormat="1" x14ac:dyDescent="0.2"/>
    <row r="3003" s="185" customFormat="1" x14ac:dyDescent="0.2"/>
    <row r="3004" s="185" customFormat="1" x14ac:dyDescent="0.2"/>
    <row r="3005" s="185" customFormat="1" x14ac:dyDescent="0.2"/>
    <row r="3006" s="185" customFormat="1" x14ac:dyDescent="0.2"/>
    <row r="3007" s="185" customFormat="1" x14ac:dyDescent="0.2"/>
    <row r="3008" s="185" customFormat="1" x14ac:dyDescent="0.2"/>
    <row r="3009" s="185" customFormat="1" x14ac:dyDescent="0.2"/>
    <row r="3010" s="185" customFormat="1" x14ac:dyDescent="0.2"/>
    <row r="3011" s="185" customFormat="1" x14ac:dyDescent="0.2"/>
    <row r="3012" s="185" customFormat="1" x14ac:dyDescent="0.2"/>
    <row r="3013" s="185" customFormat="1" x14ac:dyDescent="0.2"/>
    <row r="3014" s="185" customFormat="1" x14ac:dyDescent="0.2"/>
    <row r="3015" s="185" customFormat="1" x14ac:dyDescent="0.2"/>
    <row r="3016" s="185" customFormat="1" x14ac:dyDescent="0.2"/>
    <row r="3017" s="185" customFormat="1" x14ac:dyDescent="0.2"/>
    <row r="3018" s="185" customFormat="1" x14ac:dyDescent="0.2"/>
    <row r="3019" s="185" customFormat="1" x14ac:dyDescent="0.2"/>
    <row r="3020" s="185" customFormat="1" x14ac:dyDescent="0.2"/>
    <row r="3021" s="185" customFormat="1" x14ac:dyDescent="0.2"/>
    <row r="3022" s="185" customFormat="1" x14ac:dyDescent="0.2"/>
    <row r="3023" s="185" customFormat="1" x14ac:dyDescent="0.2"/>
    <row r="3024" s="185" customFormat="1" x14ac:dyDescent="0.2"/>
    <row r="3025" s="185" customFormat="1" x14ac:dyDescent="0.2"/>
    <row r="3026" s="185" customFormat="1" x14ac:dyDescent="0.2"/>
    <row r="3027" s="185" customFormat="1" x14ac:dyDescent="0.2"/>
    <row r="3028" s="185" customFormat="1" x14ac:dyDescent="0.2"/>
    <row r="3029" s="185" customFormat="1" x14ac:dyDescent="0.2"/>
    <row r="3030" s="185" customFormat="1" x14ac:dyDescent="0.2"/>
    <row r="3031" s="185" customFormat="1" x14ac:dyDescent="0.2"/>
    <row r="3032" s="185" customFormat="1" x14ac:dyDescent="0.2"/>
    <row r="3033" s="185" customFormat="1" x14ac:dyDescent="0.2"/>
    <row r="3034" s="185" customFormat="1" x14ac:dyDescent="0.2"/>
    <row r="3035" s="185" customFormat="1" x14ac:dyDescent="0.2"/>
    <row r="3036" s="185" customFormat="1" x14ac:dyDescent="0.2"/>
    <row r="3037" s="185" customFormat="1" x14ac:dyDescent="0.2"/>
    <row r="3038" s="185" customFormat="1" x14ac:dyDescent="0.2"/>
    <row r="3039" s="185" customFormat="1" x14ac:dyDescent="0.2"/>
    <row r="3040" s="185" customFormat="1" x14ac:dyDescent="0.2"/>
    <row r="3041" s="185" customFormat="1" x14ac:dyDescent="0.2"/>
    <row r="3042" s="185" customFormat="1" x14ac:dyDescent="0.2"/>
    <row r="3043" s="185" customFormat="1" x14ac:dyDescent="0.2"/>
    <row r="3044" s="185" customFormat="1" x14ac:dyDescent="0.2"/>
    <row r="3045" s="185" customFormat="1" x14ac:dyDescent="0.2"/>
    <row r="3046" s="185" customFormat="1" x14ac:dyDescent="0.2"/>
    <row r="3047" s="185" customFormat="1" x14ac:dyDescent="0.2"/>
    <row r="3048" s="185" customFormat="1" x14ac:dyDescent="0.2"/>
    <row r="3049" s="185" customFormat="1" x14ac:dyDescent="0.2"/>
    <row r="3050" s="185" customFormat="1" x14ac:dyDescent="0.2"/>
    <row r="3051" s="185" customFormat="1" x14ac:dyDescent="0.2"/>
    <row r="3052" s="185" customFormat="1" x14ac:dyDescent="0.2"/>
    <row r="3053" s="185" customFormat="1" x14ac:dyDescent="0.2"/>
    <row r="3054" s="185" customFormat="1" x14ac:dyDescent="0.2"/>
    <row r="3055" s="185" customFormat="1" x14ac:dyDescent="0.2"/>
    <row r="3056" s="185" customFormat="1" x14ac:dyDescent="0.2"/>
    <row r="3057" s="185" customFormat="1" x14ac:dyDescent="0.2"/>
    <row r="3058" s="185" customFormat="1" x14ac:dyDescent="0.2"/>
    <row r="3059" s="185" customFormat="1" x14ac:dyDescent="0.2"/>
    <row r="3060" s="185" customFormat="1" x14ac:dyDescent="0.2"/>
    <row r="3061" s="185" customFormat="1" x14ac:dyDescent="0.2"/>
    <row r="3062" s="185" customFormat="1" x14ac:dyDescent="0.2"/>
    <row r="3063" s="185" customFormat="1" x14ac:dyDescent="0.2"/>
    <row r="3064" s="185" customFormat="1" x14ac:dyDescent="0.2"/>
    <row r="3065" s="185" customFormat="1" x14ac:dyDescent="0.2"/>
    <row r="3066" s="185" customFormat="1" x14ac:dyDescent="0.2"/>
    <row r="3067" s="185" customFormat="1" x14ac:dyDescent="0.2"/>
    <row r="3068" s="185" customFormat="1" x14ac:dyDescent="0.2"/>
    <row r="3069" s="185" customFormat="1" x14ac:dyDescent="0.2"/>
    <row r="3070" s="185" customFormat="1" x14ac:dyDescent="0.2"/>
    <row r="3071" s="185" customFormat="1" x14ac:dyDescent="0.2"/>
    <row r="3072" s="185" customFormat="1" x14ac:dyDescent="0.2"/>
    <row r="3073" s="185" customFormat="1" x14ac:dyDescent="0.2"/>
    <row r="3074" s="185" customFormat="1" x14ac:dyDescent="0.2"/>
    <row r="3075" s="185" customFormat="1" x14ac:dyDescent="0.2"/>
    <row r="3076" s="185" customFormat="1" x14ac:dyDescent="0.2"/>
    <row r="3077" s="185" customFormat="1" x14ac:dyDescent="0.2"/>
    <row r="3078" s="185" customFormat="1" x14ac:dyDescent="0.2"/>
    <row r="3079" s="185" customFormat="1" x14ac:dyDescent="0.2"/>
    <row r="3080" s="185" customFormat="1" x14ac:dyDescent="0.2"/>
    <row r="3081" s="185" customFormat="1" x14ac:dyDescent="0.2"/>
    <row r="3082" s="185" customFormat="1" x14ac:dyDescent="0.2"/>
    <row r="3083" s="185" customFormat="1" x14ac:dyDescent="0.2"/>
    <row r="3084" s="185" customFormat="1" x14ac:dyDescent="0.2"/>
    <row r="3085" s="185" customFormat="1" x14ac:dyDescent="0.2"/>
    <row r="3086" s="185" customFormat="1" x14ac:dyDescent="0.2"/>
    <row r="3087" s="185" customFormat="1" x14ac:dyDescent="0.2"/>
    <row r="3088" s="185" customFormat="1" x14ac:dyDescent="0.2"/>
    <row r="3089" s="185" customFormat="1" x14ac:dyDescent="0.2"/>
    <row r="3090" s="185" customFormat="1" x14ac:dyDescent="0.2"/>
    <row r="3091" s="185" customFormat="1" x14ac:dyDescent="0.2"/>
    <row r="3092" s="185" customFormat="1" x14ac:dyDescent="0.2"/>
    <row r="3093" s="185" customFormat="1" x14ac:dyDescent="0.2"/>
    <row r="3094" s="185" customFormat="1" x14ac:dyDescent="0.2"/>
    <row r="3095" s="185" customFormat="1" x14ac:dyDescent="0.2"/>
    <row r="3096" s="185" customFormat="1" x14ac:dyDescent="0.2"/>
    <row r="3097" s="185" customFormat="1" x14ac:dyDescent="0.2"/>
    <row r="3098" s="185" customFormat="1" x14ac:dyDescent="0.2"/>
    <row r="3099" s="185" customFormat="1" x14ac:dyDescent="0.2"/>
    <row r="3100" s="185" customFormat="1" x14ac:dyDescent="0.2"/>
    <row r="3101" s="185" customFormat="1" x14ac:dyDescent="0.2"/>
    <row r="3102" s="185" customFormat="1" x14ac:dyDescent="0.2"/>
    <row r="3103" s="185" customFormat="1" x14ac:dyDescent="0.2"/>
    <row r="3104" s="185" customFormat="1" x14ac:dyDescent="0.2"/>
    <row r="3105" s="185" customFormat="1" x14ac:dyDescent="0.2"/>
    <row r="3106" s="185" customFormat="1" x14ac:dyDescent="0.2"/>
    <row r="3107" s="185" customFormat="1" x14ac:dyDescent="0.2"/>
    <row r="3108" s="185" customFormat="1" x14ac:dyDescent="0.2"/>
    <row r="3109" s="185" customFormat="1" x14ac:dyDescent="0.2"/>
    <row r="3110" s="185" customFormat="1" x14ac:dyDescent="0.2"/>
    <row r="3111" s="185" customFormat="1" x14ac:dyDescent="0.2"/>
    <row r="3112" s="185" customFormat="1" x14ac:dyDescent="0.2"/>
    <row r="3113" s="185" customFormat="1" x14ac:dyDescent="0.2"/>
    <row r="3114" s="185" customFormat="1" x14ac:dyDescent="0.2"/>
    <row r="3115" s="185" customFormat="1" x14ac:dyDescent="0.2"/>
    <row r="3116" s="185" customFormat="1" x14ac:dyDescent="0.2"/>
    <row r="3117" s="185" customFormat="1" x14ac:dyDescent="0.2"/>
    <row r="3118" s="185" customFormat="1" x14ac:dyDescent="0.2"/>
    <row r="3119" s="185" customFormat="1" x14ac:dyDescent="0.2"/>
    <row r="3120" s="185" customFormat="1" x14ac:dyDescent="0.2"/>
    <row r="3121" s="185" customFormat="1" x14ac:dyDescent="0.2"/>
    <row r="3122" s="185" customFormat="1" x14ac:dyDescent="0.2"/>
    <row r="3123" s="185" customFormat="1" x14ac:dyDescent="0.2"/>
    <row r="3124" s="185" customFormat="1" x14ac:dyDescent="0.2"/>
    <row r="3125" s="185" customFormat="1" x14ac:dyDescent="0.2"/>
    <row r="3126" s="185" customFormat="1" x14ac:dyDescent="0.2"/>
    <row r="3127" s="185" customFormat="1" x14ac:dyDescent="0.2"/>
    <row r="3128" s="185" customFormat="1" x14ac:dyDescent="0.2"/>
    <row r="3129" s="185" customFormat="1" x14ac:dyDescent="0.2"/>
    <row r="3130" s="185" customFormat="1" x14ac:dyDescent="0.2"/>
    <row r="3131" s="185" customFormat="1" x14ac:dyDescent="0.2"/>
    <row r="3132" s="185" customFormat="1" x14ac:dyDescent="0.2"/>
    <row r="3133" s="185" customFormat="1" x14ac:dyDescent="0.2"/>
    <row r="3134" s="185" customFormat="1" x14ac:dyDescent="0.2"/>
    <row r="3135" s="185" customFormat="1" x14ac:dyDescent="0.2"/>
    <row r="3136" s="185" customFormat="1" x14ac:dyDescent="0.2"/>
    <row r="3137" s="185" customFormat="1" x14ac:dyDescent="0.2"/>
    <row r="3138" s="185" customFormat="1" x14ac:dyDescent="0.2"/>
    <row r="3139" s="185" customFormat="1" x14ac:dyDescent="0.2"/>
    <row r="3140" s="185" customFormat="1" x14ac:dyDescent="0.2"/>
    <row r="3141" s="185" customFormat="1" x14ac:dyDescent="0.2"/>
    <row r="3142" s="185" customFormat="1" x14ac:dyDescent="0.2"/>
    <row r="3143" s="185" customFormat="1" x14ac:dyDescent="0.2"/>
    <row r="3144" s="185" customFormat="1" x14ac:dyDescent="0.2"/>
    <row r="3145" s="185" customFormat="1" x14ac:dyDescent="0.2"/>
    <row r="3146" s="185" customFormat="1" x14ac:dyDescent="0.2"/>
    <row r="3147" s="185" customFormat="1" x14ac:dyDescent="0.2"/>
    <row r="3148" s="185" customFormat="1" x14ac:dyDescent="0.2"/>
    <row r="3149" s="185" customFormat="1" x14ac:dyDescent="0.2"/>
    <row r="3150" s="185" customFormat="1" x14ac:dyDescent="0.2"/>
    <row r="3151" s="185" customFormat="1" x14ac:dyDescent="0.2"/>
    <row r="3152" s="185" customFormat="1" x14ac:dyDescent="0.2"/>
    <row r="3153" s="185" customFormat="1" x14ac:dyDescent="0.2"/>
    <row r="3154" s="185" customFormat="1" x14ac:dyDescent="0.2"/>
    <row r="3155" s="185" customFormat="1" x14ac:dyDescent="0.2"/>
    <row r="3156" s="185" customFormat="1" x14ac:dyDescent="0.2"/>
    <row r="3157" s="185" customFormat="1" x14ac:dyDescent="0.2"/>
    <row r="3158" s="185" customFormat="1" x14ac:dyDescent="0.2"/>
    <row r="3159" s="185" customFormat="1" x14ac:dyDescent="0.2"/>
    <row r="3160" s="185" customFormat="1" x14ac:dyDescent="0.2"/>
    <row r="3161" s="185" customFormat="1" x14ac:dyDescent="0.2"/>
    <row r="3162" s="185" customFormat="1" x14ac:dyDescent="0.2"/>
    <row r="3163" s="185" customFormat="1" x14ac:dyDescent="0.2"/>
    <row r="3164" s="185" customFormat="1" x14ac:dyDescent="0.2"/>
    <row r="3165" s="185" customFormat="1" x14ac:dyDescent="0.2"/>
    <row r="3166" s="185" customFormat="1" x14ac:dyDescent="0.2"/>
    <row r="3167" s="185" customFormat="1" x14ac:dyDescent="0.2"/>
    <row r="3168" s="185" customFormat="1" x14ac:dyDescent="0.2"/>
    <row r="3169" s="185" customFormat="1" x14ac:dyDescent="0.2"/>
    <row r="3170" s="185" customFormat="1" x14ac:dyDescent="0.2"/>
    <row r="3171" s="185" customFormat="1" x14ac:dyDescent="0.2"/>
    <row r="3172" s="185" customFormat="1" x14ac:dyDescent="0.2"/>
    <row r="3173" s="185" customFormat="1" x14ac:dyDescent="0.2"/>
    <row r="3174" s="185" customFormat="1" x14ac:dyDescent="0.2"/>
    <row r="3175" s="185" customFormat="1" x14ac:dyDescent="0.2"/>
    <row r="3176" s="185" customFormat="1" x14ac:dyDescent="0.2"/>
    <row r="3177" s="185" customFormat="1" x14ac:dyDescent="0.2"/>
    <row r="3178" s="185" customFormat="1" x14ac:dyDescent="0.2"/>
    <row r="3179" s="185" customFormat="1" x14ac:dyDescent="0.2"/>
    <row r="3180" s="185" customFormat="1" x14ac:dyDescent="0.2"/>
    <row r="3181" s="185" customFormat="1" x14ac:dyDescent="0.2"/>
    <row r="3182" s="185" customFormat="1" x14ac:dyDescent="0.2"/>
    <row r="3183" s="185" customFormat="1" x14ac:dyDescent="0.2"/>
    <row r="3184" s="185" customFormat="1" x14ac:dyDescent="0.2"/>
    <row r="3185" s="185" customFormat="1" x14ac:dyDescent="0.2"/>
    <row r="3186" s="185" customFormat="1" x14ac:dyDescent="0.2"/>
    <row r="3187" s="185" customFormat="1" x14ac:dyDescent="0.2"/>
    <row r="3188" s="185" customFormat="1" x14ac:dyDescent="0.2"/>
    <row r="3189" s="185" customFormat="1" x14ac:dyDescent="0.2"/>
    <row r="3190" s="185" customFormat="1" x14ac:dyDescent="0.2"/>
    <row r="3191" s="185" customFormat="1" x14ac:dyDescent="0.2"/>
    <row r="3192" s="185" customFormat="1" x14ac:dyDescent="0.2"/>
    <row r="3193" s="185" customFormat="1" x14ac:dyDescent="0.2"/>
    <row r="3194" s="185" customFormat="1" x14ac:dyDescent="0.2"/>
    <row r="3195" s="185" customFormat="1" x14ac:dyDescent="0.2"/>
    <row r="3196" s="185" customFormat="1" x14ac:dyDescent="0.2"/>
    <row r="3197" s="185" customFormat="1" x14ac:dyDescent="0.2"/>
    <row r="3198" s="185" customFormat="1" x14ac:dyDescent="0.2"/>
    <row r="3199" s="185" customFormat="1" x14ac:dyDescent="0.2"/>
    <row r="3200" s="185" customFormat="1" x14ac:dyDescent="0.2"/>
    <row r="3201" s="185" customFormat="1" x14ac:dyDescent="0.2"/>
    <row r="3202" s="185" customFormat="1" x14ac:dyDescent="0.2"/>
    <row r="3203" s="185" customFormat="1" x14ac:dyDescent="0.2"/>
    <row r="3204" s="185" customFormat="1" x14ac:dyDescent="0.2"/>
    <row r="3205" s="185" customFormat="1" x14ac:dyDescent="0.2"/>
    <row r="3206" s="185" customFormat="1" x14ac:dyDescent="0.2"/>
    <row r="3207" s="185" customFormat="1" x14ac:dyDescent="0.2"/>
    <row r="3208" s="185" customFormat="1" x14ac:dyDescent="0.2"/>
    <row r="3209" s="185" customFormat="1" x14ac:dyDescent="0.2"/>
    <row r="3210" s="185" customFormat="1" x14ac:dyDescent="0.2"/>
    <row r="3211" s="185" customFormat="1" x14ac:dyDescent="0.2"/>
    <row r="3212" s="185" customFormat="1" x14ac:dyDescent="0.2"/>
    <row r="3213" s="185" customFormat="1" x14ac:dyDescent="0.2"/>
    <row r="3214" s="185" customFormat="1" x14ac:dyDescent="0.2"/>
    <row r="3215" s="185" customFormat="1" x14ac:dyDescent="0.2"/>
    <row r="3216" s="185" customFormat="1" x14ac:dyDescent="0.2"/>
    <row r="3217" s="185" customFormat="1" x14ac:dyDescent="0.2"/>
    <row r="3218" s="185" customFormat="1" x14ac:dyDescent="0.2"/>
    <row r="3219" s="185" customFormat="1" x14ac:dyDescent="0.2"/>
    <row r="3220" s="185" customFormat="1" x14ac:dyDescent="0.2"/>
    <row r="3221" s="185" customFormat="1" x14ac:dyDescent="0.2"/>
    <row r="3222" s="185" customFormat="1" x14ac:dyDescent="0.2"/>
    <row r="3223" s="185" customFormat="1" x14ac:dyDescent="0.2"/>
    <row r="3224" s="185" customFormat="1" x14ac:dyDescent="0.2"/>
    <row r="3225" s="185" customFormat="1" x14ac:dyDescent="0.2"/>
    <row r="3226" s="185" customFormat="1" x14ac:dyDescent="0.2"/>
    <row r="3227" s="185" customFormat="1" x14ac:dyDescent="0.2"/>
    <row r="3228" s="185" customFormat="1" x14ac:dyDescent="0.2"/>
    <row r="3229" s="185" customFormat="1" x14ac:dyDescent="0.2"/>
    <row r="3230" s="185" customFormat="1" x14ac:dyDescent="0.2"/>
    <row r="3231" s="185" customFormat="1" x14ac:dyDescent="0.2"/>
    <row r="3232" s="185" customFormat="1" x14ac:dyDescent="0.2"/>
    <row r="3233" s="185" customFormat="1" x14ac:dyDescent="0.2"/>
    <row r="3234" s="185" customFormat="1" x14ac:dyDescent="0.2"/>
    <row r="3235" s="185" customFormat="1" x14ac:dyDescent="0.2"/>
    <row r="3236" s="185" customFormat="1" x14ac:dyDescent="0.2"/>
    <row r="3237" s="185" customFormat="1" x14ac:dyDescent="0.2"/>
    <row r="3238" s="185" customFormat="1" x14ac:dyDescent="0.2"/>
    <row r="3239" s="185" customFormat="1" x14ac:dyDescent="0.2"/>
    <row r="3240" s="185" customFormat="1" x14ac:dyDescent="0.2"/>
    <row r="3241" s="185" customFormat="1" x14ac:dyDescent="0.2"/>
    <row r="3242" s="185" customFormat="1" x14ac:dyDescent="0.2"/>
    <row r="3243" s="185" customFormat="1" x14ac:dyDescent="0.2"/>
    <row r="3244" s="185" customFormat="1" x14ac:dyDescent="0.2"/>
    <row r="3245" s="185" customFormat="1" x14ac:dyDescent="0.2"/>
    <row r="3246" s="185" customFormat="1" x14ac:dyDescent="0.2"/>
    <row r="3247" s="185" customFormat="1" x14ac:dyDescent="0.2"/>
    <row r="3248" s="185" customFormat="1" x14ac:dyDescent="0.2"/>
    <row r="3249" s="185" customFormat="1" x14ac:dyDescent="0.2"/>
    <row r="3250" s="185" customFormat="1" x14ac:dyDescent="0.2"/>
    <row r="3251" s="185" customFormat="1" x14ac:dyDescent="0.2"/>
    <row r="3252" s="185" customFormat="1" x14ac:dyDescent="0.2"/>
    <row r="3253" s="185" customFormat="1" x14ac:dyDescent="0.2"/>
    <row r="3254" s="185" customFormat="1" x14ac:dyDescent="0.2"/>
    <row r="3255" s="185" customFormat="1" x14ac:dyDescent="0.2"/>
    <row r="3256" s="185" customFormat="1" x14ac:dyDescent="0.2"/>
    <row r="3257" s="185" customFormat="1" x14ac:dyDescent="0.2"/>
    <row r="3258" s="185" customFormat="1" x14ac:dyDescent="0.2"/>
    <row r="3259" s="185" customFormat="1" x14ac:dyDescent="0.2"/>
    <row r="3260" s="185" customFormat="1" x14ac:dyDescent="0.2"/>
    <row r="3261" s="185" customFormat="1" x14ac:dyDescent="0.2"/>
    <row r="3262" s="185" customFormat="1" x14ac:dyDescent="0.2"/>
    <row r="3263" s="185" customFormat="1" x14ac:dyDescent="0.2"/>
    <row r="3264" s="185" customFormat="1" x14ac:dyDescent="0.2"/>
    <row r="3265" s="185" customFormat="1" x14ac:dyDescent="0.2"/>
    <row r="3266" s="185" customFormat="1" x14ac:dyDescent="0.2"/>
    <row r="3267" s="185" customFormat="1" x14ac:dyDescent="0.2"/>
    <row r="3268" s="185" customFormat="1" x14ac:dyDescent="0.2"/>
    <row r="3269" s="185" customFormat="1" x14ac:dyDescent="0.2"/>
    <row r="3270" s="185" customFormat="1" x14ac:dyDescent="0.2"/>
    <row r="3271" s="185" customFormat="1" x14ac:dyDescent="0.2"/>
    <row r="3272" s="185" customFormat="1" x14ac:dyDescent="0.2"/>
    <row r="3273" s="185" customFormat="1" x14ac:dyDescent="0.2"/>
    <row r="3274" s="185" customFormat="1" x14ac:dyDescent="0.2"/>
    <row r="3275" s="185" customFormat="1" x14ac:dyDescent="0.2"/>
    <row r="3276" s="185" customFormat="1" x14ac:dyDescent="0.2"/>
    <row r="3277" s="185" customFormat="1" x14ac:dyDescent="0.2"/>
    <row r="3278" s="185" customFormat="1" x14ac:dyDescent="0.2"/>
    <row r="3279" s="185" customFormat="1" x14ac:dyDescent="0.2"/>
    <row r="3280" s="185" customFormat="1" x14ac:dyDescent="0.2"/>
    <row r="3281" s="185" customFormat="1" x14ac:dyDescent="0.2"/>
    <row r="3282" s="185" customFormat="1" x14ac:dyDescent="0.2"/>
    <row r="3283" s="185" customFormat="1" x14ac:dyDescent="0.2"/>
    <row r="3284" s="185" customFormat="1" x14ac:dyDescent="0.2"/>
    <row r="3285" s="185" customFormat="1" x14ac:dyDescent="0.2"/>
    <row r="3286" s="185" customFormat="1" x14ac:dyDescent="0.2"/>
    <row r="3287" s="185" customFormat="1" x14ac:dyDescent="0.2"/>
    <row r="3288" s="185" customFormat="1" x14ac:dyDescent="0.2"/>
    <row r="3289" s="185" customFormat="1" x14ac:dyDescent="0.2"/>
    <row r="3290" s="185" customFormat="1" x14ac:dyDescent="0.2"/>
    <row r="3291" s="185" customFormat="1" x14ac:dyDescent="0.2"/>
    <row r="3292" s="185" customFormat="1" x14ac:dyDescent="0.2"/>
    <row r="3293" s="185" customFormat="1" x14ac:dyDescent="0.2"/>
    <row r="3294" s="185" customFormat="1" x14ac:dyDescent="0.2"/>
    <row r="3295" s="185" customFormat="1" x14ac:dyDescent="0.2"/>
    <row r="3296" s="185" customFormat="1" x14ac:dyDescent="0.2"/>
    <row r="3297" s="185" customFormat="1" x14ac:dyDescent="0.2"/>
    <row r="3298" s="185" customFormat="1" x14ac:dyDescent="0.2"/>
    <row r="3299" s="185" customFormat="1" x14ac:dyDescent="0.2"/>
    <row r="3300" s="185" customFormat="1" x14ac:dyDescent="0.2"/>
    <row r="3301" s="185" customFormat="1" x14ac:dyDescent="0.2"/>
    <row r="3302" s="185" customFormat="1" x14ac:dyDescent="0.2"/>
    <row r="3303" s="185" customFormat="1" x14ac:dyDescent="0.2"/>
    <row r="3304" s="185" customFormat="1" x14ac:dyDescent="0.2"/>
    <row r="3305" s="185" customFormat="1" x14ac:dyDescent="0.2"/>
    <row r="3306" s="185" customFormat="1" x14ac:dyDescent="0.2"/>
    <row r="3307" s="185" customFormat="1" x14ac:dyDescent="0.2"/>
    <row r="3308" s="185" customFormat="1" x14ac:dyDescent="0.2"/>
    <row r="3309" s="185" customFormat="1" x14ac:dyDescent="0.2"/>
    <row r="3310" s="185" customFormat="1" x14ac:dyDescent="0.2"/>
    <row r="3311" s="185" customFormat="1" x14ac:dyDescent="0.2"/>
    <row r="3312" s="185" customFormat="1" x14ac:dyDescent="0.2"/>
    <row r="3313" s="185" customFormat="1" x14ac:dyDescent="0.2"/>
    <row r="3314" s="185" customFormat="1" x14ac:dyDescent="0.2"/>
    <row r="3315" s="185" customFormat="1" x14ac:dyDescent="0.2"/>
    <row r="3316" s="185" customFormat="1" x14ac:dyDescent="0.2"/>
    <row r="3317" s="185" customFormat="1" x14ac:dyDescent="0.2"/>
    <row r="3318" s="185" customFormat="1" x14ac:dyDescent="0.2"/>
    <row r="3319" s="185" customFormat="1" x14ac:dyDescent="0.2"/>
    <row r="3320" s="185" customFormat="1" x14ac:dyDescent="0.2"/>
    <row r="3321" s="185" customFormat="1" x14ac:dyDescent="0.2"/>
    <row r="3322" s="185" customFormat="1" x14ac:dyDescent="0.2"/>
    <row r="3323" s="185" customFormat="1" x14ac:dyDescent="0.2"/>
    <row r="3324" s="185" customFormat="1" x14ac:dyDescent="0.2"/>
    <row r="3325" s="185" customFormat="1" x14ac:dyDescent="0.2"/>
    <row r="3326" s="185" customFormat="1" x14ac:dyDescent="0.2"/>
    <row r="3327" s="185" customFormat="1" x14ac:dyDescent="0.2"/>
    <row r="3328" s="185" customFormat="1" x14ac:dyDescent="0.2"/>
    <row r="3329" s="185" customFormat="1" x14ac:dyDescent="0.2"/>
    <row r="3330" s="185" customFormat="1" x14ac:dyDescent="0.2"/>
    <row r="3331" s="185" customFormat="1" x14ac:dyDescent="0.2"/>
    <row r="3332" s="185" customFormat="1" x14ac:dyDescent="0.2"/>
    <row r="3333" s="185" customFormat="1" x14ac:dyDescent="0.2"/>
    <row r="3334" s="185" customFormat="1" x14ac:dyDescent="0.2"/>
    <row r="3335" s="185" customFormat="1" x14ac:dyDescent="0.2"/>
    <row r="3336" s="185" customFormat="1" x14ac:dyDescent="0.2"/>
    <row r="3337" s="185" customFormat="1" x14ac:dyDescent="0.2"/>
    <row r="3338" s="185" customFormat="1" x14ac:dyDescent="0.2"/>
    <row r="3339" s="185" customFormat="1" x14ac:dyDescent="0.2"/>
    <row r="3340" s="185" customFormat="1" x14ac:dyDescent="0.2"/>
    <row r="3341" s="185" customFormat="1" x14ac:dyDescent="0.2"/>
    <row r="3342" s="185" customFormat="1" x14ac:dyDescent="0.2"/>
    <row r="3343" s="185" customFormat="1" x14ac:dyDescent="0.2"/>
    <row r="3344" s="185" customFormat="1" x14ac:dyDescent="0.2"/>
    <row r="3345" s="185" customFormat="1" x14ac:dyDescent="0.2"/>
    <row r="3346" s="185" customFormat="1" x14ac:dyDescent="0.2"/>
    <row r="3347" s="185" customFormat="1" x14ac:dyDescent="0.2"/>
    <row r="3348" s="185" customFormat="1" x14ac:dyDescent="0.2"/>
    <row r="3349" s="185" customFormat="1" x14ac:dyDescent="0.2"/>
    <row r="3350" s="185" customFormat="1" x14ac:dyDescent="0.2"/>
    <row r="3351" s="185" customFormat="1" x14ac:dyDescent="0.2"/>
    <row r="3352" s="185" customFormat="1" x14ac:dyDescent="0.2"/>
    <row r="3353" s="185" customFormat="1" x14ac:dyDescent="0.2"/>
    <row r="3354" s="185" customFormat="1" x14ac:dyDescent="0.2"/>
    <row r="3355" s="185" customFormat="1" x14ac:dyDescent="0.2"/>
    <row r="3356" s="185" customFormat="1" x14ac:dyDescent="0.2"/>
    <row r="3357" s="185" customFormat="1" x14ac:dyDescent="0.2"/>
    <row r="3358" s="185" customFormat="1" x14ac:dyDescent="0.2"/>
    <row r="3359" s="185" customFormat="1" x14ac:dyDescent="0.2"/>
    <row r="3360" s="185" customFormat="1" x14ac:dyDescent="0.2"/>
    <row r="3361" s="185" customFormat="1" x14ac:dyDescent="0.2"/>
    <row r="3362" s="185" customFormat="1" x14ac:dyDescent="0.2"/>
    <row r="3363" s="185" customFormat="1" x14ac:dyDescent="0.2"/>
    <row r="3364" s="185" customFormat="1" x14ac:dyDescent="0.2"/>
    <row r="3365" s="185" customFormat="1" x14ac:dyDescent="0.2"/>
    <row r="3366" s="185" customFormat="1" x14ac:dyDescent="0.2"/>
    <row r="3367" s="185" customFormat="1" x14ac:dyDescent="0.2"/>
    <row r="3368" s="185" customFormat="1" x14ac:dyDescent="0.2"/>
    <row r="3369" s="185" customFormat="1" x14ac:dyDescent="0.2"/>
    <row r="3370" s="185" customFormat="1" x14ac:dyDescent="0.2"/>
    <row r="3371" s="185" customFormat="1" x14ac:dyDescent="0.2"/>
    <row r="3372" s="185" customFormat="1" x14ac:dyDescent="0.2"/>
    <row r="3373" s="185" customFormat="1" x14ac:dyDescent="0.2"/>
    <row r="3374" s="185" customFormat="1" x14ac:dyDescent="0.2"/>
    <row r="3375" s="185" customFormat="1" x14ac:dyDescent="0.2"/>
    <row r="3376" s="185" customFormat="1" x14ac:dyDescent="0.2"/>
    <row r="3377" s="185" customFormat="1" x14ac:dyDescent="0.2"/>
    <row r="3378" s="185" customFormat="1" x14ac:dyDescent="0.2"/>
    <row r="3379" s="185" customFormat="1" x14ac:dyDescent="0.2"/>
    <row r="3380" s="185" customFormat="1" x14ac:dyDescent="0.2"/>
    <row r="3381" s="185" customFormat="1" x14ac:dyDescent="0.2"/>
    <row r="3382" s="185" customFormat="1" x14ac:dyDescent="0.2"/>
    <row r="3383" s="185" customFormat="1" x14ac:dyDescent="0.2"/>
    <row r="3384" s="185" customFormat="1" x14ac:dyDescent="0.2"/>
    <row r="3385" s="185" customFormat="1" x14ac:dyDescent="0.2"/>
    <row r="3386" s="185" customFormat="1" x14ac:dyDescent="0.2"/>
    <row r="3387" s="185" customFormat="1" x14ac:dyDescent="0.2"/>
    <row r="3388" s="185" customFormat="1" x14ac:dyDescent="0.2"/>
    <row r="3389" s="185" customFormat="1" x14ac:dyDescent="0.2"/>
    <row r="3390" s="185" customFormat="1" x14ac:dyDescent="0.2"/>
    <row r="3391" s="185" customFormat="1" x14ac:dyDescent="0.2"/>
    <row r="3392" s="185" customFormat="1" x14ac:dyDescent="0.2"/>
    <row r="3393" s="185" customFormat="1" x14ac:dyDescent="0.2"/>
    <row r="3394" s="185" customFormat="1" x14ac:dyDescent="0.2"/>
    <row r="3395" s="185" customFormat="1" x14ac:dyDescent="0.2"/>
    <row r="3396" s="185" customFormat="1" x14ac:dyDescent="0.2"/>
    <row r="3397" s="185" customFormat="1" x14ac:dyDescent="0.2"/>
    <row r="3398" s="185" customFormat="1" x14ac:dyDescent="0.2"/>
    <row r="3399" s="185" customFormat="1" x14ac:dyDescent="0.2"/>
    <row r="3400" s="185" customFormat="1" x14ac:dyDescent="0.2"/>
    <row r="3401" s="185" customFormat="1" x14ac:dyDescent="0.2"/>
    <row r="3402" s="185" customFormat="1" x14ac:dyDescent="0.2"/>
    <row r="3403" s="185" customFormat="1" x14ac:dyDescent="0.2"/>
    <row r="3404" s="185" customFormat="1" x14ac:dyDescent="0.2"/>
    <row r="3405" s="185" customFormat="1" x14ac:dyDescent="0.2"/>
    <row r="3406" s="185" customFormat="1" x14ac:dyDescent="0.2"/>
    <row r="3407" s="185" customFormat="1" x14ac:dyDescent="0.2"/>
    <row r="3408" s="185" customFormat="1" x14ac:dyDescent="0.2"/>
    <row r="3409" s="185" customFormat="1" x14ac:dyDescent="0.2"/>
    <row r="3410" s="185" customFormat="1" x14ac:dyDescent="0.2"/>
    <row r="3411" s="185" customFormat="1" x14ac:dyDescent="0.2"/>
    <row r="3412" s="185" customFormat="1" x14ac:dyDescent="0.2"/>
    <row r="3413" s="185" customFormat="1" x14ac:dyDescent="0.2"/>
    <row r="3414" s="185" customFormat="1" x14ac:dyDescent="0.2"/>
    <row r="3415" s="185" customFormat="1" x14ac:dyDescent="0.2"/>
    <row r="3416" s="185" customFormat="1" x14ac:dyDescent="0.2"/>
    <row r="3417" s="185" customFormat="1" x14ac:dyDescent="0.2"/>
    <row r="3418" s="185" customFormat="1" x14ac:dyDescent="0.2"/>
    <row r="3419" s="185" customFormat="1" x14ac:dyDescent="0.2"/>
    <row r="3420" s="185" customFormat="1" x14ac:dyDescent="0.2"/>
    <row r="3421" s="185" customFormat="1" x14ac:dyDescent="0.2"/>
    <row r="3422" s="185" customFormat="1" x14ac:dyDescent="0.2"/>
    <row r="3423" s="185" customFormat="1" x14ac:dyDescent="0.2"/>
    <row r="3424" s="185" customFormat="1" x14ac:dyDescent="0.2"/>
    <row r="3425" s="185" customFormat="1" x14ac:dyDescent="0.2"/>
    <row r="3426" s="185" customFormat="1" x14ac:dyDescent="0.2"/>
    <row r="3427" s="185" customFormat="1" x14ac:dyDescent="0.2"/>
    <row r="3428" s="185" customFormat="1" x14ac:dyDescent="0.2"/>
    <row r="3429" s="185" customFormat="1" x14ac:dyDescent="0.2"/>
    <row r="3430" s="185" customFormat="1" x14ac:dyDescent="0.2"/>
    <row r="3431" s="185" customFormat="1" x14ac:dyDescent="0.2"/>
    <row r="3432" s="185" customFormat="1" x14ac:dyDescent="0.2"/>
    <row r="3433" s="185" customFormat="1" x14ac:dyDescent="0.2"/>
    <row r="3434" s="185" customFormat="1" x14ac:dyDescent="0.2"/>
    <row r="3435" s="185" customFormat="1" x14ac:dyDescent="0.2"/>
    <row r="3436" s="185" customFormat="1" x14ac:dyDescent="0.2"/>
    <row r="3437" s="185" customFormat="1" x14ac:dyDescent="0.2"/>
    <row r="3438" s="185" customFormat="1" x14ac:dyDescent="0.2"/>
    <row r="3439" s="185" customFormat="1" x14ac:dyDescent="0.2"/>
    <row r="3440" s="185" customFormat="1" x14ac:dyDescent="0.2"/>
    <row r="3441" s="185" customFormat="1" x14ac:dyDescent="0.2"/>
    <row r="3442" s="185" customFormat="1" x14ac:dyDescent="0.2"/>
    <row r="3443" s="185" customFormat="1" x14ac:dyDescent="0.2"/>
    <row r="3444" s="185" customFormat="1" x14ac:dyDescent="0.2"/>
    <row r="3445" s="185" customFormat="1" x14ac:dyDescent="0.2"/>
    <row r="3446" s="185" customFormat="1" x14ac:dyDescent="0.2"/>
    <row r="3447" s="185" customFormat="1" x14ac:dyDescent="0.2"/>
    <row r="3448" s="185" customFormat="1" x14ac:dyDescent="0.2"/>
    <row r="3449" s="185" customFormat="1" x14ac:dyDescent="0.2"/>
    <row r="3450" s="185" customFormat="1" x14ac:dyDescent="0.2"/>
    <row r="3451" s="185" customFormat="1" x14ac:dyDescent="0.2"/>
    <row r="3452" s="185" customFormat="1" x14ac:dyDescent="0.2"/>
    <row r="3453" s="185" customFormat="1" x14ac:dyDescent="0.2"/>
    <row r="3454" s="185" customFormat="1" x14ac:dyDescent="0.2"/>
    <row r="3455" s="185" customFormat="1" x14ac:dyDescent="0.2"/>
    <row r="3456" s="185" customFormat="1" x14ac:dyDescent="0.2"/>
    <row r="3457" s="185" customFormat="1" x14ac:dyDescent="0.2"/>
    <row r="3458" s="185" customFormat="1" x14ac:dyDescent="0.2"/>
    <row r="3459" s="185" customFormat="1" x14ac:dyDescent="0.2"/>
    <row r="3460" s="185" customFormat="1" x14ac:dyDescent="0.2"/>
    <row r="3461" s="185" customFormat="1" x14ac:dyDescent="0.2"/>
    <row r="3462" s="185" customFormat="1" x14ac:dyDescent="0.2"/>
    <row r="3463" s="185" customFormat="1" x14ac:dyDescent="0.2"/>
    <row r="3464" s="185" customFormat="1" x14ac:dyDescent="0.2"/>
    <row r="3465" s="185" customFormat="1" x14ac:dyDescent="0.2"/>
    <row r="3466" s="185" customFormat="1" x14ac:dyDescent="0.2"/>
    <row r="3467" s="185" customFormat="1" x14ac:dyDescent="0.2"/>
    <row r="3468" s="185" customFormat="1" x14ac:dyDescent="0.2"/>
    <row r="3469" s="185" customFormat="1" x14ac:dyDescent="0.2"/>
    <row r="3470" s="185" customFormat="1" x14ac:dyDescent="0.2"/>
    <row r="3471" s="185" customFormat="1" x14ac:dyDescent="0.2"/>
    <row r="3472" s="185" customFormat="1" x14ac:dyDescent="0.2"/>
    <row r="3473" s="185" customFormat="1" x14ac:dyDescent="0.2"/>
    <row r="3474" s="185" customFormat="1" x14ac:dyDescent="0.2"/>
    <row r="3475" s="185" customFormat="1" x14ac:dyDescent="0.2"/>
    <row r="3476" s="185" customFormat="1" x14ac:dyDescent="0.2"/>
    <row r="3477" s="185" customFormat="1" x14ac:dyDescent="0.2"/>
    <row r="3478" s="185" customFormat="1" x14ac:dyDescent="0.2"/>
    <row r="3479" s="185" customFormat="1" x14ac:dyDescent="0.2"/>
    <row r="3480" s="185" customFormat="1" x14ac:dyDescent="0.2"/>
    <row r="3481" s="185" customFormat="1" x14ac:dyDescent="0.2"/>
    <row r="3482" s="185" customFormat="1" x14ac:dyDescent="0.2"/>
    <row r="3483" s="185" customFormat="1" x14ac:dyDescent="0.2"/>
    <row r="3484" s="185" customFormat="1" x14ac:dyDescent="0.2"/>
    <row r="3485" s="185" customFormat="1" x14ac:dyDescent="0.2"/>
    <row r="3486" s="185" customFormat="1" x14ac:dyDescent="0.2"/>
    <row r="3487" s="185" customFormat="1" x14ac:dyDescent="0.2"/>
    <row r="3488" s="185" customFormat="1" x14ac:dyDescent="0.2"/>
    <row r="3489" s="185" customFormat="1" x14ac:dyDescent="0.2"/>
    <row r="3490" s="185" customFormat="1" x14ac:dyDescent="0.2"/>
    <row r="3491" s="185" customFormat="1" x14ac:dyDescent="0.2"/>
    <row r="3492" s="185" customFormat="1" x14ac:dyDescent="0.2"/>
    <row r="3493" s="185" customFormat="1" x14ac:dyDescent="0.2"/>
    <row r="3494" s="185" customFormat="1" x14ac:dyDescent="0.2"/>
    <row r="3495" s="185" customFormat="1" x14ac:dyDescent="0.2"/>
    <row r="3496" s="185" customFormat="1" x14ac:dyDescent="0.2"/>
    <row r="3497" s="185" customFormat="1" x14ac:dyDescent="0.2"/>
    <row r="3498" s="185" customFormat="1" x14ac:dyDescent="0.2"/>
    <row r="3499" s="185" customFormat="1" x14ac:dyDescent="0.2"/>
    <row r="3500" s="185" customFormat="1" x14ac:dyDescent="0.2"/>
    <row r="3501" s="185" customFormat="1" x14ac:dyDescent="0.2"/>
    <row r="3502" s="185" customFormat="1" x14ac:dyDescent="0.2"/>
    <row r="3503" s="185" customFormat="1" x14ac:dyDescent="0.2"/>
    <row r="3504" s="185" customFormat="1" x14ac:dyDescent="0.2"/>
    <row r="3505" s="185" customFormat="1" x14ac:dyDescent="0.2"/>
    <row r="3506" s="185" customFormat="1" x14ac:dyDescent="0.2"/>
    <row r="3507" s="185" customFormat="1" x14ac:dyDescent="0.2"/>
    <row r="3508" s="185" customFormat="1" x14ac:dyDescent="0.2"/>
    <row r="3509" s="185" customFormat="1" x14ac:dyDescent="0.2"/>
    <row r="3510" s="185" customFormat="1" x14ac:dyDescent="0.2"/>
    <row r="3511" s="185" customFormat="1" x14ac:dyDescent="0.2"/>
    <row r="3512" s="185" customFormat="1" x14ac:dyDescent="0.2"/>
    <row r="3513" s="185" customFormat="1" x14ac:dyDescent="0.2"/>
    <row r="3514" s="185" customFormat="1" x14ac:dyDescent="0.2"/>
    <row r="3515" s="185" customFormat="1" x14ac:dyDescent="0.2"/>
    <row r="3516" s="185" customFormat="1" x14ac:dyDescent="0.2"/>
    <row r="3517" s="185" customFormat="1" x14ac:dyDescent="0.2"/>
    <row r="3518" s="185" customFormat="1" x14ac:dyDescent="0.2"/>
    <row r="3519" s="185" customFormat="1" x14ac:dyDescent="0.2"/>
    <row r="3520" s="185" customFormat="1" x14ac:dyDescent="0.2"/>
    <row r="3521" s="185" customFormat="1" x14ac:dyDescent="0.2"/>
    <row r="3522" s="185" customFormat="1" x14ac:dyDescent="0.2"/>
    <row r="3523" s="185" customFormat="1" x14ac:dyDescent="0.2"/>
    <row r="3524" s="185" customFormat="1" x14ac:dyDescent="0.2"/>
    <row r="3525" s="185" customFormat="1" x14ac:dyDescent="0.2"/>
    <row r="3526" s="185" customFormat="1" x14ac:dyDescent="0.2"/>
    <row r="3527" s="185" customFormat="1" x14ac:dyDescent="0.2"/>
    <row r="3528" s="185" customFormat="1" x14ac:dyDescent="0.2"/>
    <row r="3529" s="185" customFormat="1" x14ac:dyDescent="0.2"/>
    <row r="3530" s="185" customFormat="1" x14ac:dyDescent="0.2"/>
    <row r="3531" s="185" customFormat="1" x14ac:dyDescent="0.2"/>
    <row r="3532" s="185" customFormat="1" x14ac:dyDescent="0.2"/>
    <row r="3533" s="185" customFormat="1" x14ac:dyDescent="0.2"/>
    <row r="3534" s="185" customFormat="1" x14ac:dyDescent="0.2"/>
    <row r="3535" s="185" customFormat="1" x14ac:dyDescent="0.2"/>
    <row r="3536" s="185" customFormat="1" x14ac:dyDescent="0.2"/>
    <row r="3537" s="185" customFormat="1" x14ac:dyDescent="0.2"/>
    <row r="3538" s="185" customFormat="1" x14ac:dyDescent="0.2"/>
    <row r="3539" s="185" customFormat="1" x14ac:dyDescent="0.2"/>
    <row r="3540" s="185" customFormat="1" x14ac:dyDescent="0.2"/>
    <row r="3541" s="185" customFormat="1" x14ac:dyDescent="0.2"/>
    <row r="3542" s="185" customFormat="1" x14ac:dyDescent="0.2"/>
    <row r="3543" s="185" customFormat="1" x14ac:dyDescent="0.2"/>
    <row r="3544" s="185" customFormat="1" x14ac:dyDescent="0.2"/>
    <row r="3545" s="185" customFormat="1" x14ac:dyDescent="0.2"/>
    <row r="3546" s="185" customFormat="1" x14ac:dyDescent="0.2"/>
    <row r="3547" s="185" customFormat="1" x14ac:dyDescent="0.2"/>
    <row r="3548" s="185" customFormat="1" x14ac:dyDescent="0.2"/>
    <row r="3549" s="185" customFormat="1" x14ac:dyDescent="0.2"/>
    <row r="3550" s="185" customFormat="1" x14ac:dyDescent="0.2"/>
    <row r="3551" s="185" customFormat="1" x14ac:dyDescent="0.2"/>
    <row r="3552" s="185" customFormat="1" x14ac:dyDescent="0.2"/>
    <row r="3553" s="185" customFormat="1" x14ac:dyDescent="0.2"/>
    <row r="3554" s="185" customFormat="1" x14ac:dyDescent="0.2"/>
    <row r="3555" s="185" customFormat="1" x14ac:dyDescent="0.2"/>
    <row r="3556" s="185" customFormat="1" x14ac:dyDescent="0.2"/>
    <row r="3557" s="185" customFormat="1" x14ac:dyDescent="0.2"/>
    <row r="3558" s="185" customFormat="1" x14ac:dyDescent="0.2"/>
    <row r="3559" s="185" customFormat="1" x14ac:dyDescent="0.2"/>
    <row r="3560" s="185" customFormat="1" x14ac:dyDescent="0.2"/>
    <row r="3561" s="185" customFormat="1" x14ac:dyDescent="0.2"/>
    <row r="3562" s="185" customFormat="1" x14ac:dyDescent="0.2"/>
    <row r="3563" s="185" customFormat="1" x14ac:dyDescent="0.2"/>
    <row r="3564" s="185" customFormat="1" x14ac:dyDescent="0.2"/>
    <row r="3565" s="185" customFormat="1" x14ac:dyDescent="0.2"/>
    <row r="3566" s="185" customFormat="1" x14ac:dyDescent="0.2"/>
    <row r="3567" s="185" customFormat="1" x14ac:dyDescent="0.2"/>
    <row r="3568" s="185" customFormat="1" x14ac:dyDescent="0.2"/>
    <row r="3569" s="185" customFormat="1" x14ac:dyDescent="0.2"/>
    <row r="3570" s="185" customFormat="1" x14ac:dyDescent="0.2"/>
    <row r="3571" s="185" customFormat="1" x14ac:dyDescent="0.2"/>
    <row r="3572" s="185" customFormat="1" x14ac:dyDescent="0.2"/>
    <row r="3573" s="185" customFormat="1" x14ac:dyDescent="0.2"/>
    <row r="3574" s="185" customFormat="1" x14ac:dyDescent="0.2"/>
    <row r="3575" s="185" customFormat="1" x14ac:dyDescent="0.2"/>
    <row r="3576" s="185" customFormat="1" x14ac:dyDescent="0.2"/>
    <row r="3577" s="185" customFormat="1" x14ac:dyDescent="0.2"/>
    <row r="3578" s="185" customFormat="1" x14ac:dyDescent="0.2"/>
    <row r="3579" s="185" customFormat="1" x14ac:dyDescent="0.2"/>
    <row r="3580" s="185" customFormat="1" x14ac:dyDescent="0.2"/>
    <row r="3581" s="185" customFormat="1" x14ac:dyDescent="0.2"/>
    <row r="3582" s="185" customFormat="1" x14ac:dyDescent="0.2"/>
    <row r="3583" s="185" customFormat="1" x14ac:dyDescent="0.2"/>
    <row r="3584" s="185" customFormat="1" x14ac:dyDescent="0.2"/>
    <row r="3585" s="185" customFormat="1" x14ac:dyDescent="0.2"/>
    <row r="3586" s="185" customFormat="1" x14ac:dyDescent="0.2"/>
    <row r="3587" s="185" customFormat="1" x14ac:dyDescent="0.2"/>
    <row r="3588" s="185" customFormat="1" x14ac:dyDescent="0.2"/>
    <row r="3589" s="185" customFormat="1" x14ac:dyDescent="0.2"/>
    <row r="3590" s="185" customFormat="1" x14ac:dyDescent="0.2"/>
    <row r="3591" s="185" customFormat="1" x14ac:dyDescent="0.2"/>
    <row r="3592" s="185" customFormat="1" x14ac:dyDescent="0.2"/>
    <row r="3593" s="185" customFormat="1" x14ac:dyDescent="0.2"/>
    <row r="3594" s="185" customFormat="1" x14ac:dyDescent="0.2"/>
    <row r="3595" s="185" customFormat="1" x14ac:dyDescent="0.2"/>
    <row r="3596" s="185" customFormat="1" x14ac:dyDescent="0.2"/>
    <row r="3597" s="185" customFormat="1" x14ac:dyDescent="0.2"/>
    <row r="3598" s="185" customFormat="1" x14ac:dyDescent="0.2"/>
    <row r="3599" s="185" customFormat="1" x14ac:dyDescent="0.2"/>
    <row r="3600" s="185" customFormat="1" x14ac:dyDescent="0.2"/>
    <row r="3601" s="185" customFormat="1" x14ac:dyDescent="0.2"/>
    <row r="3602" s="185" customFormat="1" x14ac:dyDescent="0.2"/>
    <row r="3603" s="185" customFormat="1" x14ac:dyDescent="0.2"/>
    <row r="3604" s="185" customFormat="1" x14ac:dyDescent="0.2"/>
    <row r="3605" s="185" customFormat="1" x14ac:dyDescent="0.2"/>
    <row r="3606" s="185" customFormat="1" x14ac:dyDescent="0.2"/>
    <row r="3607" s="185" customFormat="1" x14ac:dyDescent="0.2"/>
    <row r="3608" s="185" customFormat="1" x14ac:dyDescent="0.2"/>
    <row r="3609" s="185" customFormat="1" x14ac:dyDescent="0.2"/>
    <row r="3610" s="185" customFormat="1" x14ac:dyDescent="0.2"/>
    <row r="3611" s="185" customFormat="1" x14ac:dyDescent="0.2"/>
    <row r="3612" s="185" customFormat="1" x14ac:dyDescent="0.2"/>
    <row r="3613" s="185" customFormat="1" x14ac:dyDescent="0.2"/>
    <row r="3614" s="185" customFormat="1" x14ac:dyDescent="0.2"/>
    <row r="3615" s="185" customFormat="1" x14ac:dyDescent="0.2"/>
    <row r="3616" s="185" customFormat="1" x14ac:dyDescent="0.2"/>
    <row r="3617" s="185" customFormat="1" x14ac:dyDescent="0.2"/>
    <row r="3618" s="185" customFormat="1" x14ac:dyDescent="0.2"/>
    <row r="3619" s="185" customFormat="1" x14ac:dyDescent="0.2"/>
    <row r="3620" s="185" customFormat="1" x14ac:dyDescent="0.2"/>
    <row r="3621" s="185" customFormat="1" x14ac:dyDescent="0.2"/>
    <row r="3622" s="185" customFormat="1" x14ac:dyDescent="0.2"/>
    <row r="3623" s="185" customFormat="1" x14ac:dyDescent="0.2"/>
    <row r="3624" s="185" customFormat="1" x14ac:dyDescent="0.2"/>
    <row r="3625" s="185" customFormat="1" x14ac:dyDescent="0.2"/>
    <row r="3626" s="185" customFormat="1" x14ac:dyDescent="0.2"/>
    <row r="3627" s="185" customFormat="1" x14ac:dyDescent="0.2"/>
    <row r="3628" s="185" customFormat="1" x14ac:dyDescent="0.2"/>
    <row r="3629" s="185" customFormat="1" x14ac:dyDescent="0.2"/>
    <row r="3630" s="185" customFormat="1" x14ac:dyDescent="0.2"/>
    <row r="3631" s="185" customFormat="1" x14ac:dyDescent="0.2"/>
    <row r="3632" s="185" customFormat="1" x14ac:dyDescent="0.2"/>
    <row r="3633" s="185" customFormat="1" x14ac:dyDescent="0.2"/>
    <row r="3634" s="185" customFormat="1" x14ac:dyDescent="0.2"/>
    <row r="3635" s="185" customFormat="1" x14ac:dyDescent="0.2"/>
    <row r="3636" s="185" customFormat="1" x14ac:dyDescent="0.2"/>
    <row r="3637" s="185" customFormat="1" x14ac:dyDescent="0.2"/>
    <row r="3638" s="185" customFormat="1" x14ac:dyDescent="0.2"/>
    <row r="3639" s="185" customFormat="1" x14ac:dyDescent="0.2"/>
    <row r="3640" s="185" customFormat="1" x14ac:dyDescent="0.2"/>
    <row r="3641" s="185" customFormat="1" x14ac:dyDescent="0.2"/>
    <row r="3642" s="185" customFormat="1" x14ac:dyDescent="0.2"/>
    <row r="3643" s="185" customFormat="1" x14ac:dyDescent="0.2"/>
    <row r="3644" s="185" customFormat="1" x14ac:dyDescent="0.2"/>
    <row r="3645" s="185" customFormat="1" x14ac:dyDescent="0.2"/>
    <row r="3646" s="185" customFormat="1" x14ac:dyDescent="0.2"/>
    <row r="3647" s="185" customFormat="1" x14ac:dyDescent="0.2"/>
    <row r="3648" s="185" customFormat="1" x14ac:dyDescent="0.2"/>
    <row r="3649" s="185" customFormat="1" x14ac:dyDescent="0.2"/>
    <row r="3650" s="185" customFormat="1" x14ac:dyDescent="0.2"/>
    <row r="3651" s="185" customFormat="1" x14ac:dyDescent="0.2"/>
    <row r="3652" s="185" customFormat="1" x14ac:dyDescent="0.2"/>
    <row r="3653" s="185" customFormat="1" x14ac:dyDescent="0.2"/>
    <row r="3654" s="185" customFormat="1" x14ac:dyDescent="0.2"/>
    <row r="3655" s="185" customFormat="1" x14ac:dyDescent="0.2"/>
    <row r="3656" s="185" customFormat="1" x14ac:dyDescent="0.2"/>
    <row r="3657" s="185" customFormat="1" x14ac:dyDescent="0.2"/>
    <row r="3658" s="185" customFormat="1" x14ac:dyDescent="0.2"/>
    <row r="3659" s="185" customFormat="1" x14ac:dyDescent="0.2"/>
    <row r="3660" s="185" customFormat="1" x14ac:dyDescent="0.2"/>
    <row r="3661" s="185" customFormat="1" x14ac:dyDescent="0.2"/>
    <row r="3662" s="185" customFormat="1" x14ac:dyDescent="0.2"/>
    <row r="3663" s="185" customFormat="1" x14ac:dyDescent="0.2"/>
    <row r="3664" s="185" customFormat="1" x14ac:dyDescent="0.2"/>
    <row r="3665" s="185" customFormat="1" x14ac:dyDescent="0.2"/>
    <row r="3666" s="185" customFormat="1" x14ac:dyDescent="0.2"/>
    <row r="3667" s="185" customFormat="1" x14ac:dyDescent="0.2"/>
    <row r="3668" s="185" customFormat="1" x14ac:dyDescent="0.2"/>
    <row r="3669" s="185" customFormat="1" x14ac:dyDescent="0.2"/>
    <row r="3670" s="185" customFormat="1" x14ac:dyDescent="0.2"/>
    <row r="3671" s="185" customFormat="1" x14ac:dyDescent="0.2"/>
    <row r="3672" s="185" customFormat="1" x14ac:dyDescent="0.2"/>
    <row r="3673" s="185" customFormat="1" x14ac:dyDescent="0.2"/>
    <row r="3674" s="185" customFormat="1" x14ac:dyDescent="0.2"/>
    <row r="3675" s="185" customFormat="1" x14ac:dyDescent="0.2"/>
    <row r="3676" s="185" customFormat="1" x14ac:dyDescent="0.2"/>
    <row r="3677" s="185" customFormat="1" x14ac:dyDescent="0.2"/>
    <row r="3678" s="185" customFormat="1" x14ac:dyDescent="0.2"/>
    <row r="3679" s="185" customFormat="1" x14ac:dyDescent="0.2"/>
    <row r="3680" s="185" customFormat="1" x14ac:dyDescent="0.2"/>
    <row r="3681" s="185" customFormat="1" x14ac:dyDescent="0.2"/>
    <row r="3682" s="185" customFormat="1" x14ac:dyDescent="0.2"/>
    <row r="3683" s="185" customFormat="1" x14ac:dyDescent="0.2"/>
    <row r="3684" s="185" customFormat="1" x14ac:dyDescent="0.2"/>
    <row r="3685" s="185" customFormat="1" x14ac:dyDescent="0.2"/>
    <row r="3686" s="185" customFormat="1" x14ac:dyDescent="0.2"/>
    <row r="3687" s="185" customFormat="1" x14ac:dyDescent="0.2"/>
    <row r="3688" s="185" customFormat="1" x14ac:dyDescent="0.2"/>
    <row r="3689" s="185" customFormat="1" x14ac:dyDescent="0.2"/>
    <row r="3690" s="185" customFormat="1" x14ac:dyDescent="0.2"/>
    <row r="3691" s="185" customFormat="1" x14ac:dyDescent="0.2"/>
    <row r="3692" s="185" customFormat="1" x14ac:dyDescent="0.2"/>
    <row r="3693" s="185" customFormat="1" x14ac:dyDescent="0.2"/>
    <row r="3694" s="185" customFormat="1" x14ac:dyDescent="0.2"/>
    <row r="3695" s="185" customFormat="1" x14ac:dyDescent="0.2"/>
    <row r="3696" s="185" customFormat="1" x14ac:dyDescent="0.2"/>
    <row r="3697" s="185" customFormat="1" x14ac:dyDescent="0.2"/>
    <row r="3698" s="185" customFormat="1" x14ac:dyDescent="0.2"/>
    <row r="3699" s="185" customFormat="1" x14ac:dyDescent="0.2"/>
    <row r="3700" s="185" customFormat="1" x14ac:dyDescent="0.2"/>
    <row r="3701" s="185" customFormat="1" x14ac:dyDescent="0.2"/>
    <row r="3702" s="185" customFormat="1" x14ac:dyDescent="0.2"/>
    <row r="3703" s="185" customFormat="1" x14ac:dyDescent="0.2"/>
    <row r="3704" s="185" customFormat="1" x14ac:dyDescent="0.2"/>
    <row r="3705" s="185" customFormat="1" x14ac:dyDescent="0.2"/>
    <row r="3706" s="185" customFormat="1" x14ac:dyDescent="0.2"/>
    <row r="3707" s="185" customFormat="1" x14ac:dyDescent="0.2"/>
    <row r="3708" s="185" customFormat="1" x14ac:dyDescent="0.2"/>
    <row r="3709" s="185" customFormat="1" x14ac:dyDescent="0.2"/>
    <row r="3710" s="185" customFormat="1" x14ac:dyDescent="0.2"/>
    <row r="3711" s="185" customFormat="1" x14ac:dyDescent="0.2"/>
    <row r="3712" s="185" customFormat="1" x14ac:dyDescent="0.2"/>
    <row r="3713" s="185" customFormat="1" x14ac:dyDescent="0.2"/>
    <row r="3714" s="185" customFormat="1" x14ac:dyDescent="0.2"/>
    <row r="3715" s="185" customFormat="1" x14ac:dyDescent="0.2"/>
    <row r="3716" s="185" customFormat="1" x14ac:dyDescent="0.2"/>
    <row r="3717" s="185" customFormat="1" x14ac:dyDescent="0.2"/>
    <row r="3718" s="185" customFormat="1" x14ac:dyDescent="0.2"/>
    <row r="3719" s="185" customFormat="1" x14ac:dyDescent="0.2"/>
    <row r="3720" s="185" customFormat="1" x14ac:dyDescent="0.2"/>
    <row r="3721" s="185" customFormat="1" x14ac:dyDescent="0.2"/>
    <row r="3722" s="185" customFormat="1" x14ac:dyDescent="0.2"/>
    <row r="3723" s="185" customFormat="1" x14ac:dyDescent="0.2"/>
    <row r="3724" s="185" customFormat="1" x14ac:dyDescent="0.2"/>
    <row r="3725" s="185" customFormat="1" x14ac:dyDescent="0.2"/>
    <row r="3726" s="185" customFormat="1" x14ac:dyDescent="0.2"/>
    <row r="3727" s="185" customFormat="1" x14ac:dyDescent="0.2"/>
    <row r="3728" s="185" customFormat="1" x14ac:dyDescent="0.2"/>
    <row r="3729" s="185" customFormat="1" x14ac:dyDescent="0.2"/>
    <row r="3730" s="185" customFormat="1" x14ac:dyDescent="0.2"/>
    <row r="3731" s="185" customFormat="1" x14ac:dyDescent="0.2"/>
    <row r="3732" s="185" customFormat="1" x14ac:dyDescent="0.2"/>
    <row r="3733" s="185" customFormat="1" x14ac:dyDescent="0.2"/>
    <row r="3734" s="185" customFormat="1" x14ac:dyDescent="0.2"/>
    <row r="3735" s="185" customFormat="1" x14ac:dyDescent="0.2"/>
    <row r="3736" s="185" customFormat="1" x14ac:dyDescent="0.2"/>
    <row r="3737" s="185" customFormat="1" x14ac:dyDescent="0.2"/>
    <row r="3738" s="185" customFormat="1" x14ac:dyDescent="0.2"/>
    <row r="3739" s="185" customFormat="1" x14ac:dyDescent="0.2"/>
    <row r="3740" s="185" customFormat="1" x14ac:dyDescent="0.2"/>
    <row r="3741" s="185" customFormat="1" x14ac:dyDescent="0.2"/>
    <row r="3742" s="185" customFormat="1" x14ac:dyDescent="0.2"/>
    <row r="3743" s="185" customFormat="1" x14ac:dyDescent="0.2"/>
    <row r="3744" s="185" customFormat="1" x14ac:dyDescent="0.2"/>
    <row r="3745" s="185" customFormat="1" x14ac:dyDescent="0.2"/>
    <row r="3746" s="185" customFormat="1" x14ac:dyDescent="0.2"/>
    <row r="3747" s="185" customFormat="1" x14ac:dyDescent="0.2"/>
    <row r="3748" s="185" customFormat="1" x14ac:dyDescent="0.2"/>
    <row r="3749" s="185" customFormat="1" x14ac:dyDescent="0.2"/>
    <row r="3750" s="185" customFormat="1" x14ac:dyDescent="0.2"/>
    <row r="3751" s="185" customFormat="1" x14ac:dyDescent="0.2"/>
    <row r="3752" s="185" customFormat="1" x14ac:dyDescent="0.2"/>
    <row r="3753" s="185" customFormat="1" x14ac:dyDescent="0.2"/>
    <row r="3754" s="185" customFormat="1" x14ac:dyDescent="0.2"/>
    <row r="3755" s="185" customFormat="1" x14ac:dyDescent="0.2"/>
    <row r="3756" s="185" customFormat="1" x14ac:dyDescent="0.2"/>
    <row r="3757" s="185" customFormat="1" x14ac:dyDescent="0.2"/>
    <row r="3758" s="185" customFormat="1" x14ac:dyDescent="0.2"/>
    <row r="3759" s="185" customFormat="1" x14ac:dyDescent="0.2"/>
    <row r="3760" s="185" customFormat="1" x14ac:dyDescent="0.2"/>
    <row r="3761" s="185" customFormat="1" x14ac:dyDescent="0.2"/>
    <row r="3762" s="185" customFormat="1" x14ac:dyDescent="0.2"/>
    <row r="3763" s="185" customFormat="1" x14ac:dyDescent="0.2"/>
    <row r="3764" s="185" customFormat="1" x14ac:dyDescent="0.2"/>
    <row r="3765" s="185" customFormat="1" x14ac:dyDescent="0.2"/>
    <row r="3766" s="185" customFormat="1" x14ac:dyDescent="0.2"/>
    <row r="3767" s="185" customFormat="1" x14ac:dyDescent="0.2"/>
    <row r="3768" s="185" customFormat="1" x14ac:dyDescent="0.2"/>
    <row r="3769" s="185" customFormat="1" x14ac:dyDescent="0.2"/>
    <row r="3770" s="185" customFormat="1" x14ac:dyDescent="0.2"/>
    <row r="3771" s="185" customFormat="1" x14ac:dyDescent="0.2"/>
    <row r="3772" s="185" customFormat="1" x14ac:dyDescent="0.2"/>
    <row r="3773" s="185" customFormat="1" x14ac:dyDescent="0.2"/>
    <row r="3774" s="185" customFormat="1" x14ac:dyDescent="0.2"/>
    <row r="3775" s="185" customFormat="1" x14ac:dyDescent="0.2"/>
    <row r="3776" s="185" customFormat="1" x14ac:dyDescent="0.2"/>
    <row r="3777" s="185" customFormat="1" x14ac:dyDescent="0.2"/>
    <row r="3778" s="185" customFormat="1" x14ac:dyDescent="0.2"/>
    <row r="3779" s="185" customFormat="1" x14ac:dyDescent="0.2"/>
    <row r="3780" s="185" customFormat="1" x14ac:dyDescent="0.2"/>
    <row r="3781" s="185" customFormat="1" x14ac:dyDescent="0.2"/>
    <row r="3782" s="185" customFormat="1" x14ac:dyDescent="0.2"/>
    <row r="3783" s="185" customFormat="1" x14ac:dyDescent="0.2"/>
    <row r="3784" s="185" customFormat="1" x14ac:dyDescent="0.2"/>
    <row r="3785" s="185" customFormat="1" x14ac:dyDescent="0.2"/>
    <row r="3786" s="185" customFormat="1" x14ac:dyDescent="0.2"/>
    <row r="3787" s="185" customFormat="1" x14ac:dyDescent="0.2"/>
    <row r="3788" s="185" customFormat="1" x14ac:dyDescent="0.2"/>
    <row r="3789" s="185" customFormat="1" x14ac:dyDescent="0.2"/>
    <row r="3790" s="185" customFormat="1" x14ac:dyDescent="0.2"/>
    <row r="3791" s="185" customFormat="1" x14ac:dyDescent="0.2"/>
    <row r="3792" s="185" customFormat="1" x14ac:dyDescent="0.2"/>
    <row r="3793" s="185" customFormat="1" x14ac:dyDescent="0.2"/>
    <row r="3794" s="185" customFormat="1" x14ac:dyDescent="0.2"/>
    <row r="3795" s="185" customFormat="1" x14ac:dyDescent="0.2"/>
    <row r="3796" s="185" customFormat="1" x14ac:dyDescent="0.2"/>
    <row r="3797" s="185" customFormat="1" x14ac:dyDescent="0.2"/>
    <row r="3798" s="185" customFormat="1" x14ac:dyDescent="0.2"/>
    <row r="3799" s="185" customFormat="1" x14ac:dyDescent="0.2"/>
    <row r="3800" s="185" customFormat="1" x14ac:dyDescent="0.2"/>
    <row r="3801" s="185" customFormat="1" x14ac:dyDescent="0.2"/>
    <row r="3802" s="185" customFormat="1" x14ac:dyDescent="0.2"/>
    <row r="3803" s="185" customFormat="1" x14ac:dyDescent="0.2"/>
    <row r="3804" s="185" customFormat="1" x14ac:dyDescent="0.2"/>
    <row r="3805" s="185" customFormat="1" x14ac:dyDescent="0.2"/>
    <row r="3806" s="185" customFormat="1" x14ac:dyDescent="0.2"/>
    <row r="3807" s="185" customFormat="1" x14ac:dyDescent="0.2"/>
    <row r="3808" s="185" customFormat="1" x14ac:dyDescent="0.2"/>
    <row r="3809" s="185" customFormat="1" x14ac:dyDescent="0.2"/>
    <row r="3810" s="185" customFormat="1" x14ac:dyDescent="0.2"/>
    <row r="3811" s="185" customFormat="1" x14ac:dyDescent="0.2"/>
    <row r="3812" s="185" customFormat="1" x14ac:dyDescent="0.2"/>
    <row r="3813" s="185" customFormat="1" x14ac:dyDescent="0.2"/>
    <row r="3814" s="185" customFormat="1" x14ac:dyDescent="0.2"/>
    <row r="3815" s="185" customFormat="1" x14ac:dyDescent="0.2"/>
    <row r="3816" s="185" customFormat="1" x14ac:dyDescent="0.2"/>
    <row r="3817" s="185" customFormat="1" x14ac:dyDescent="0.2"/>
    <row r="3818" s="185" customFormat="1" x14ac:dyDescent="0.2"/>
    <row r="3819" s="185" customFormat="1" x14ac:dyDescent="0.2"/>
    <row r="3820" s="185" customFormat="1" x14ac:dyDescent="0.2"/>
    <row r="3821" s="185" customFormat="1" x14ac:dyDescent="0.2"/>
    <row r="3822" s="185" customFormat="1" x14ac:dyDescent="0.2"/>
    <row r="3823" s="185" customFormat="1" x14ac:dyDescent="0.2"/>
    <row r="3824" s="185" customFormat="1" x14ac:dyDescent="0.2"/>
    <row r="3825" s="185" customFormat="1" x14ac:dyDescent="0.2"/>
    <row r="3826" s="185" customFormat="1" x14ac:dyDescent="0.2"/>
    <row r="3827" s="185" customFormat="1" x14ac:dyDescent="0.2"/>
    <row r="3828" s="185" customFormat="1" x14ac:dyDescent="0.2"/>
    <row r="3829" s="185" customFormat="1" x14ac:dyDescent="0.2"/>
    <row r="3830" s="185" customFormat="1" x14ac:dyDescent="0.2"/>
    <row r="3831" s="185" customFormat="1" x14ac:dyDescent="0.2"/>
    <row r="3832" s="185" customFormat="1" x14ac:dyDescent="0.2"/>
    <row r="3833" s="185" customFormat="1" x14ac:dyDescent="0.2"/>
    <row r="3834" s="185" customFormat="1" x14ac:dyDescent="0.2"/>
    <row r="3835" s="185" customFormat="1" x14ac:dyDescent="0.2"/>
    <row r="3836" s="185" customFormat="1" x14ac:dyDescent="0.2"/>
    <row r="3837" s="185" customFormat="1" x14ac:dyDescent="0.2"/>
    <row r="3838" s="185" customFormat="1" x14ac:dyDescent="0.2"/>
    <row r="3839" s="185" customFormat="1" x14ac:dyDescent="0.2"/>
    <row r="3840" s="185" customFormat="1" x14ac:dyDescent="0.2"/>
    <row r="3841" s="185" customFormat="1" x14ac:dyDescent="0.2"/>
    <row r="3842" s="185" customFormat="1" x14ac:dyDescent="0.2"/>
    <row r="3843" s="185" customFormat="1" x14ac:dyDescent="0.2"/>
    <row r="3844" s="185" customFormat="1" x14ac:dyDescent="0.2"/>
    <row r="3845" s="185" customFormat="1" x14ac:dyDescent="0.2"/>
    <row r="3846" s="185" customFormat="1" x14ac:dyDescent="0.2"/>
    <row r="3847" s="185" customFormat="1" x14ac:dyDescent="0.2"/>
    <row r="3848" s="185" customFormat="1" x14ac:dyDescent="0.2"/>
    <row r="3849" s="185" customFormat="1" x14ac:dyDescent="0.2"/>
    <row r="3850" s="185" customFormat="1" x14ac:dyDescent="0.2"/>
    <row r="3851" s="185" customFormat="1" x14ac:dyDescent="0.2"/>
    <row r="3852" s="185" customFormat="1" x14ac:dyDescent="0.2"/>
    <row r="3853" s="185" customFormat="1" x14ac:dyDescent="0.2"/>
    <row r="3854" s="185" customFormat="1" x14ac:dyDescent="0.2"/>
    <row r="3855" s="185" customFormat="1" x14ac:dyDescent="0.2"/>
    <row r="3856" s="185" customFormat="1" x14ac:dyDescent="0.2"/>
    <row r="3857" s="185" customFormat="1" x14ac:dyDescent="0.2"/>
    <row r="3858" s="185" customFormat="1" x14ac:dyDescent="0.2"/>
    <row r="3859" s="185" customFormat="1" x14ac:dyDescent="0.2"/>
    <row r="3860" s="185" customFormat="1" x14ac:dyDescent="0.2"/>
    <row r="3861" s="185" customFormat="1" x14ac:dyDescent="0.2"/>
    <row r="3862" s="185" customFormat="1" x14ac:dyDescent="0.2"/>
    <row r="3863" s="185" customFormat="1" x14ac:dyDescent="0.2"/>
    <row r="3864" s="185" customFormat="1" x14ac:dyDescent="0.2"/>
    <row r="3865" s="185" customFormat="1" x14ac:dyDescent="0.2"/>
    <row r="3866" s="185" customFormat="1" x14ac:dyDescent="0.2"/>
    <row r="3867" s="185" customFormat="1" x14ac:dyDescent="0.2"/>
    <row r="3868" s="185" customFormat="1" x14ac:dyDescent="0.2"/>
    <row r="3869" s="185" customFormat="1" x14ac:dyDescent="0.2"/>
    <row r="3870" s="185" customFormat="1" x14ac:dyDescent="0.2"/>
    <row r="3871" s="185" customFormat="1" x14ac:dyDescent="0.2"/>
    <row r="3872" s="185" customFormat="1" x14ac:dyDescent="0.2"/>
    <row r="3873" s="185" customFormat="1" x14ac:dyDescent="0.2"/>
    <row r="3874" s="185" customFormat="1" x14ac:dyDescent="0.2"/>
    <row r="3875" s="185" customFormat="1" x14ac:dyDescent="0.2"/>
    <row r="3876" s="185" customFormat="1" x14ac:dyDescent="0.2"/>
    <row r="3877" s="185" customFormat="1" x14ac:dyDescent="0.2"/>
    <row r="3878" s="185" customFormat="1" x14ac:dyDescent="0.2"/>
    <row r="3879" s="185" customFormat="1" x14ac:dyDescent="0.2"/>
    <row r="3880" s="185" customFormat="1" x14ac:dyDescent="0.2"/>
    <row r="3881" s="185" customFormat="1" x14ac:dyDescent="0.2"/>
    <row r="3882" s="185" customFormat="1" x14ac:dyDescent="0.2"/>
    <row r="3883" s="185" customFormat="1" x14ac:dyDescent="0.2"/>
    <row r="3884" s="185" customFormat="1" x14ac:dyDescent="0.2"/>
    <row r="3885" s="185" customFormat="1" x14ac:dyDescent="0.2"/>
    <row r="3886" s="185" customFormat="1" x14ac:dyDescent="0.2"/>
    <row r="3887" s="185" customFormat="1" x14ac:dyDescent="0.2"/>
    <row r="3888" s="185" customFormat="1" x14ac:dyDescent="0.2"/>
    <row r="3889" s="185" customFormat="1" x14ac:dyDescent="0.2"/>
    <row r="3890" s="185" customFormat="1" x14ac:dyDescent="0.2"/>
    <row r="3891" s="185" customFormat="1" x14ac:dyDescent="0.2"/>
    <row r="3892" s="185" customFormat="1" x14ac:dyDescent="0.2"/>
    <row r="3893" s="185" customFormat="1" x14ac:dyDescent="0.2"/>
    <row r="3894" s="185" customFormat="1" x14ac:dyDescent="0.2"/>
    <row r="3895" s="185" customFormat="1" x14ac:dyDescent="0.2"/>
    <row r="3896" s="185" customFormat="1" x14ac:dyDescent="0.2"/>
    <row r="3897" s="185" customFormat="1" x14ac:dyDescent="0.2"/>
    <row r="3898" s="185" customFormat="1" x14ac:dyDescent="0.2"/>
    <row r="3899" s="185" customFormat="1" x14ac:dyDescent="0.2"/>
    <row r="3900" s="185" customFormat="1" x14ac:dyDescent="0.2"/>
    <row r="3901" s="185" customFormat="1" x14ac:dyDescent="0.2"/>
    <row r="3902" s="185" customFormat="1" x14ac:dyDescent="0.2"/>
    <row r="3903" s="185" customFormat="1" x14ac:dyDescent="0.2"/>
    <row r="3904" s="185" customFormat="1" x14ac:dyDescent="0.2"/>
    <row r="3905" s="185" customFormat="1" x14ac:dyDescent="0.2"/>
    <row r="3906" s="185" customFormat="1" x14ac:dyDescent="0.2"/>
    <row r="3907" s="185" customFormat="1" x14ac:dyDescent="0.2"/>
    <row r="3908" s="185" customFormat="1" x14ac:dyDescent="0.2"/>
    <row r="3909" s="185" customFormat="1" x14ac:dyDescent="0.2"/>
    <row r="3910" s="185" customFormat="1" x14ac:dyDescent="0.2"/>
    <row r="3911" s="185" customFormat="1" x14ac:dyDescent="0.2"/>
    <row r="3912" s="185" customFormat="1" x14ac:dyDescent="0.2"/>
    <row r="3913" s="185" customFormat="1" x14ac:dyDescent="0.2"/>
    <row r="3914" s="185" customFormat="1" x14ac:dyDescent="0.2"/>
    <row r="3915" s="185" customFormat="1" x14ac:dyDescent="0.2"/>
    <row r="3916" s="185" customFormat="1" x14ac:dyDescent="0.2"/>
    <row r="3917" s="185" customFormat="1" x14ac:dyDescent="0.2"/>
    <row r="3918" s="185" customFormat="1" x14ac:dyDescent="0.2"/>
    <row r="3919" s="185" customFormat="1" x14ac:dyDescent="0.2"/>
    <row r="3920" s="185" customFormat="1" x14ac:dyDescent="0.2"/>
    <row r="3921" s="185" customFormat="1" x14ac:dyDescent="0.2"/>
    <row r="3922" s="185" customFormat="1" x14ac:dyDescent="0.2"/>
    <row r="3923" s="185" customFormat="1" x14ac:dyDescent="0.2"/>
    <row r="3924" s="185" customFormat="1" x14ac:dyDescent="0.2"/>
    <row r="3925" s="185" customFormat="1" x14ac:dyDescent="0.2"/>
    <row r="3926" s="185" customFormat="1" x14ac:dyDescent="0.2"/>
    <row r="3927" s="185" customFormat="1" x14ac:dyDescent="0.2"/>
    <row r="3928" s="185" customFormat="1" x14ac:dyDescent="0.2"/>
    <row r="3929" s="185" customFormat="1" x14ac:dyDescent="0.2"/>
    <row r="3930" s="185" customFormat="1" x14ac:dyDescent="0.2"/>
    <row r="3931" s="185" customFormat="1" x14ac:dyDescent="0.2"/>
    <row r="3932" s="185" customFormat="1" x14ac:dyDescent="0.2"/>
    <row r="3933" s="185" customFormat="1" x14ac:dyDescent="0.2"/>
    <row r="3934" s="185" customFormat="1" x14ac:dyDescent="0.2"/>
    <row r="3935" s="185" customFormat="1" x14ac:dyDescent="0.2"/>
    <row r="3936" s="185" customFormat="1" x14ac:dyDescent="0.2"/>
    <row r="3937" s="185" customFormat="1" x14ac:dyDescent="0.2"/>
    <row r="3938" s="185" customFormat="1" x14ac:dyDescent="0.2"/>
    <row r="3939" s="185" customFormat="1" x14ac:dyDescent="0.2"/>
    <row r="3940" s="185" customFormat="1" x14ac:dyDescent="0.2"/>
    <row r="3941" s="185" customFormat="1" x14ac:dyDescent="0.2"/>
    <row r="3942" s="185" customFormat="1" x14ac:dyDescent="0.2"/>
    <row r="3943" s="185" customFormat="1" x14ac:dyDescent="0.2"/>
    <row r="3944" s="185" customFormat="1" x14ac:dyDescent="0.2"/>
    <row r="3945" s="185" customFormat="1" x14ac:dyDescent="0.2"/>
    <row r="3946" s="185" customFormat="1" x14ac:dyDescent="0.2"/>
    <row r="3947" s="185" customFormat="1" x14ac:dyDescent="0.2"/>
    <row r="3948" s="185" customFormat="1" x14ac:dyDescent="0.2"/>
    <row r="3949" s="185" customFormat="1" x14ac:dyDescent="0.2"/>
    <row r="3950" s="185" customFormat="1" x14ac:dyDescent="0.2"/>
    <row r="3951" s="185" customFormat="1" x14ac:dyDescent="0.2"/>
    <row r="3952" s="185" customFormat="1" x14ac:dyDescent="0.2"/>
    <row r="3953" s="185" customFormat="1" x14ac:dyDescent="0.2"/>
    <row r="3954" s="185" customFormat="1" x14ac:dyDescent="0.2"/>
    <row r="3955" s="185" customFormat="1" x14ac:dyDescent="0.2"/>
    <row r="3956" s="185" customFormat="1" x14ac:dyDescent="0.2"/>
    <row r="3957" s="185" customFormat="1" x14ac:dyDescent="0.2"/>
    <row r="3958" s="185" customFormat="1" x14ac:dyDescent="0.2"/>
    <row r="3959" s="185" customFormat="1" x14ac:dyDescent="0.2"/>
    <row r="3960" s="185" customFormat="1" x14ac:dyDescent="0.2"/>
    <row r="3961" s="185" customFormat="1" x14ac:dyDescent="0.2"/>
    <row r="3962" s="185" customFormat="1" x14ac:dyDescent="0.2"/>
    <row r="3963" s="185" customFormat="1" x14ac:dyDescent="0.2"/>
    <row r="3964" s="185" customFormat="1" x14ac:dyDescent="0.2"/>
    <row r="3965" s="185" customFormat="1" x14ac:dyDescent="0.2"/>
    <row r="3966" s="185" customFormat="1" x14ac:dyDescent="0.2"/>
    <row r="3967" s="185" customFormat="1" x14ac:dyDescent="0.2"/>
    <row r="3968" s="185" customFormat="1" x14ac:dyDescent="0.2"/>
    <row r="3969" s="185" customFormat="1" x14ac:dyDescent="0.2"/>
    <row r="3970" s="185" customFormat="1" x14ac:dyDescent="0.2"/>
    <row r="3971" s="185" customFormat="1" x14ac:dyDescent="0.2"/>
    <row r="3972" s="185" customFormat="1" x14ac:dyDescent="0.2"/>
    <row r="3973" s="185" customFormat="1" x14ac:dyDescent="0.2"/>
    <row r="3974" s="185" customFormat="1" x14ac:dyDescent="0.2"/>
    <row r="3975" s="185" customFormat="1" x14ac:dyDescent="0.2"/>
    <row r="3976" s="185" customFormat="1" x14ac:dyDescent="0.2"/>
    <row r="3977" s="185" customFormat="1" x14ac:dyDescent="0.2"/>
    <row r="3978" s="185" customFormat="1" x14ac:dyDescent="0.2"/>
    <row r="3979" s="185" customFormat="1" x14ac:dyDescent="0.2"/>
    <row r="3980" s="185" customFormat="1" x14ac:dyDescent="0.2"/>
    <row r="3981" s="185" customFormat="1" x14ac:dyDescent="0.2"/>
    <row r="3982" s="185" customFormat="1" x14ac:dyDescent="0.2"/>
    <row r="3983" s="185" customFormat="1" x14ac:dyDescent="0.2"/>
    <row r="3984" s="185" customFormat="1" x14ac:dyDescent="0.2"/>
    <row r="3985" s="185" customFormat="1" x14ac:dyDescent="0.2"/>
    <row r="3986" s="185" customFormat="1" x14ac:dyDescent="0.2"/>
    <row r="3987" s="185" customFormat="1" x14ac:dyDescent="0.2"/>
    <row r="3988" s="185" customFormat="1" x14ac:dyDescent="0.2"/>
    <row r="3989" s="185" customFormat="1" x14ac:dyDescent="0.2"/>
    <row r="3990" s="185" customFormat="1" x14ac:dyDescent="0.2"/>
    <row r="3991" s="185" customFormat="1" x14ac:dyDescent="0.2"/>
    <row r="3992" s="185" customFormat="1" x14ac:dyDescent="0.2"/>
    <row r="3993" s="185" customFormat="1" x14ac:dyDescent="0.2"/>
    <row r="3994" s="185" customFormat="1" x14ac:dyDescent="0.2"/>
    <row r="3995" s="185" customFormat="1" x14ac:dyDescent="0.2"/>
    <row r="3996" s="185" customFormat="1" x14ac:dyDescent="0.2"/>
    <row r="3997" s="185" customFormat="1" x14ac:dyDescent="0.2"/>
    <row r="3998" s="185" customFormat="1" x14ac:dyDescent="0.2"/>
    <row r="3999" s="185" customFormat="1" x14ac:dyDescent="0.2"/>
    <row r="4000" s="185" customFormat="1" x14ac:dyDescent="0.2"/>
    <row r="4001" s="185" customFormat="1" x14ac:dyDescent="0.2"/>
    <row r="4002" s="185" customFormat="1" x14ac:dyDescent="0.2"/>
    <row r="4003" s="185" customFormat="1" x14ac:dyDescent="0.2"/>
    <row r="4004" s="185" customFormat="1" x14ac:dyDescent="0.2"/>
    <row r="4005" s="185" customFormat="1" x14ac:dyDescent="0.2"/>
    <row r="4006" s="185" customFormat="1" x14ac:dyDescent="0.2"/>
    <row r="4007" s="185" customFormat="1" x14ac:dyDescent="0.2"/>
    <row r="4008" s="185" customFormat="1" x14ac:dyDescent="0.2"/>
    <row r="4009" s="185" customFormat="1" x14ac:dyDescent="0.2"/>
    <row r="4010" s="185" customFormat="1" x14ac:dyDescent="0.2"/>
    <row r="4011" s="185" customFormat="1" x14ac:dyDescent="0.2"/>
    <row r="4012" s="185" customFormat="1" x14ac:dyDescent="0.2"/>
    <row r="4013" s="185" customFormat="1" x14ac:dyDescent="0.2"/>
    <row r="4014" s="185" customFormat="1" x14ac:dyDescent="0.2"/>
    <row r="4015" s="185" customFormat="1" x14ac:dyDescent="0.2"/>
    <row r="4016" s="185" customFormat="1" x14ac:dyDescent="0.2"/>
    <row r="4017" s="185" customFormat="1" x14ac:dyDescent="0.2"/>
    <row r="4018" s="185" customFormat="1" x14ac:dyDescent="0.2"/>
    <row r="4019" s="185" customFormat="1" x14ac:dyDescent="0.2"/>
    <row r="4020" s="185" customFormat="1" x14ac:dyDescent="0.2"/>
    <row r="4021" s="185" customFormat="1" x14ac:dyDescent="0.2"/>
    <row r="4022" s="185" customFormat="1" x14ac:dyDescent="0.2"/>
    <row r="4023" s="185" customFormat="1" x14ac:dyDescent="0.2"/>
    <row r="4024" s="185" customFormat="1" x14ac:dyDescent="0.2"/>
    <row r="4025" s="185" customFormat="1" x14ac:dyDescent="0.2"/>
    <row r="4026" s="185" customFormat="1" x14ac:dyDescent="0.2"/>
    <row r="4027" s="185" customFormat="1" x14ac:dyDescent="0.2"/>
    <row r="4028" s="185" customFormat="1" x14ac:dyDescent="0.2"/>
    <row r="4029" s="185" customFormat="1" x14ac:dyDescent="0.2"/>
    <row r="4030" s="185" customFormat="1" x14ac:dyDescent="0.2"/>
    <row r="4031" s="185" customFormat="1" x14ac:dyDescent="0.2"/>
    <row r="4032" s="185" customFormat="1" x14ac:dyDescent="0.2"/>
    <row r="4033" s="185" customFormat="1" x14ac:dyDescent="0.2"/>
    <row r="4034" s="185" customFormat="1" x14ac:dyDescent="0.2"/>
    <row r="4035" s="185" customFormat="1" x14ac:dyDescent="0.2"/>
    <row r="4036" s="185" customFormat="1" x14ac:dyDescent="0.2"/>
    <row r="4037" s="185" customFormat="1" x14ac:dyDescent="0.2"/>
    <row r="4038" s="185" customFormat="1" x14ac:dyDescent="0.2"/>
    <row r="4039" s="185" customFormat="1" x14ac:dyDescent="0.2"/>
    <row r="4040" s="185" customFormat="1" x14ac:dyDescent="0.2"/>
    <row r="4041" s="185" customFormat="1" x14ac:dyDescent="0.2"/>
    <row r="4042" s="185" customFormat="1" x14ac:dyDescent="0.2"/>
    <row r="4043" s="185" customFormat="1" x14ac:dyDescent="0.2"/>
    <row r="4044" s="185" customFormat="1" x14ac:dyDescent="0.2"/>
    <row r="4045" s="185" customFormat="1" x14ac:dyDescent="0.2"/>
    <row r="4046" s="185" customFormat="1" x14ac:dyDescent="0.2"/>
    <row r="4047" s="185" customFormat="1" x14ac:dyDescent="0.2"/>
    <row r="4048" s="185" customFormat="1" x14ac:dyDescent="0.2"/>
    <row r="4049" s="185" customFormat="1" x14ac:dyDescent="0.2"/>
    <row r="4050" s="185" customFormat="1" x14ac:dyDescent="0.2"/>
    <row r="4051" s="185" customFormat="1" x14ac:dyDescent="0.2"/>
    <row r="4052" s="185" customFormat="1" x14ac:dyDescent="0.2"/>
    <row r="4053" s="185" customFormat="1" x14ac:dyDescent="0.2"/>
    <row r="4054" s="185" customFormat="1" x14ac:dyDescent="0.2"/>
    <row r="4055" s="185" customFormat="1" x14ac:dyDescent="0.2"/>
    <row r="4056" s="185" customFormat="1" x14ac:dyDescent="0.2"/>
    <row r="4057" s="185" customFormat="1" x14ac:dyDescent="0.2"/>
    <row r="4058" s="185" customFormat="1" x14ac:dyDescent="0.2"/>
    <row r="4059" s="185" customFormat="1" x14ac:dyDescent="0.2"/>
    <row r="4060" s="185" customFormat="1" x14ac:dyDescent="0.2"/>
    <row r="4061" s="185" customFormat="1" x14ac:dyDescent="0.2"/>
    <row r="4062" s="185" customFormat="1" x14ac:dyDescent="0.2"/>
    <row r="4063" s="185" customFormat="1" x14ac:dyDescent="0.2"/>
    <row r="4064" s="185" customFormat="1" x14ac:dyDescent="0.2"/>
    <row r="4065" s="185" customFormat="1" x14ac:dyDescent="0.2"/>
    <row r="4066" s="185" customFormat="1" x14ac:dyDescent="0.2"/>
    <row r="4067" s="185" customFormat="1" x14ac:dyDescent="0.2"/>
    <row r="4068" s="185" customFormat="1" x14ac:dyDescent="0.2"/>
    <row r="4069" s="185" customFormat="1" x14ac:dyDescent="0.2"/>
    <row r="4070" s="185" customFormat="1" x14ac:dyDescent="0.2"/>
    <row r="4071" s="185" customFormat="1" x14ac:dyDescent="0.2"/>
    <row r="4072" s="185" customFormat="1" x14ac:dyDescent="0.2"/>
    <row r="4073" s="185" customFormat="1" x14ac:dyDescent="0.2"/>
    <row r="4074" s="185" customFormat="1" x14ac:dyDescent="0.2"/>
    <row r="4075" s="185" customFormat="1" x14ac:dyDescent="0.2"/>
    <row r="4076" s="185" customFormat="1" x14ac:dyDescent="0.2"/>
    <row r="4077" s="185" customFormat="1" x14ac:dyDescent="0.2"/>
    <row r="4078" s="185" customFormat="1" x14ac:dyDescent="0.2"/>
    <row r="4079" s="185" customFormat="1" x14ac:dyDescent="0.2"/>
    <row r="4080" s="185" customFormat="1" x14ac:dyDescent="0.2"/>
    <row r="4081" s="185" customFormat="1" x14ac:dyDescent="0.2"/>
    <row r="4082" s="185" customFormat="1" x14ac:dyDescent="0.2"/>
    <row r="4083" s="185" customFormat="1" x14ac:dyDescent="0.2"/>
    <row r="4084" s="185" customFormat="1" x14ac:dyDescent="0.2"/>
    <row r="4085" s="185" customFormat="1" x14ac:dyDescent="0.2"/>
    <row r="4086" s="185" customFormat="1" x14ac:dyDescent="0.2"/>
    <row r="4087" s="185" customFormat="1" x14ac:dyDescent="0.2"/>
    <row r="4088" s="185" customFormat="1" x14ac:dyDescent="0.2"/>
    <row r="4089" s="185" customFormat="1" x14ac:dyDescent="0.2"/>
    <row r="4090" s="185" customFormat="1" x14ac:dyDescent="0.2"/>
    <row r="4091" s="185" customFormat="1" x14ac:dyDescent="0.2"/>
    <row r="4092" s="185" customFormat="1" x14ac:dyDescent="0.2"/>
    <row r="4093" s="185" customFormat="1" x14ac:dyDescent="0.2"/>
    <row r="4094" s="185" customFormat="1" x14ac:dyDescent="0.2"/>
    <row r="4095" s="185" customFormat="1" x14ac:dyDescent="0.2"/>
    <row r="4096" s="185" customFormat="1" x14ac:dyDescent="0.2"/>
    <row r="4097" s="185" customFormat="1" x14ac:dyDescent="0.2"/>
    <row r="4098" s="185" customFormat="1" x14ac:dyDescent="0.2"/>
    <row r="4099" s="185" customFormat="1" x14ac:dyDescent="0.2"/>
    <row r="4100" s="185" customFormat="1" x14ac:dyDescent="0.2"/>
    <row r="4101" s="185" customFormat="1" x14ac:dyDescent="0.2"/>
    <row r="4102" s="185" customFormat="1" x14ac:dyDescent="0.2"/>
    <row r="4103" s="185" customFormat="1" x14ac:dyDescent="0.2"/>
    <row r="4104" s="185" customFormat="1" x14ac:dyDescent="0.2"/>
    <row r="4105" s="185" customFormat="1" x14ac:dyDescent="0.2"/>
    <row r="4106" s="185" customFormat="1" x14ac:dyDescent="0.2"/>
    <row r="4107" s="185" customFormat="1" x14ac:dyDescent="0.2"/>
    <row r="4108" s="185" customFormat="1" x14ac:dyDescent="0.2"/>
    <row r="4109" s="185" customFormat="1" x14ac:dyDescent="0.2"/>
    <row r="4110" s="185" customFormat="1" x14ac:dyDescent="0.2"/>
    <row r="4111" s="185" customFormat="1" x14ac:dyDescent="0.2"/>
    <row r="4112" s="185" customFormat="1" x14ac:dyDescent="0.2"/>
    <row r="4113" s="185" customFormat="1" x14ac:dyDescent="0.2"/>
    <row r="4114" s="185" customFormat="1" x14ac:dyDescent="0.2"/>
    <row r="4115" s="185" customFormat="1" x14ac:dyDescent="0.2"/>
    <row r="4116" s="185" customFormat="1" x14ac:dyDescent="0.2"/>
    <row r="4117" s="185" customFormat="1" x14ac:dyDescent="0.2"/>
    <row r="4118" s="185" customFormat="1" x14ac:dyDescent="0.2"/>
    <row r="4119" s="185" customFormat="1" x14ac:dyDescent="0.2"/>
    <row r="4120" s="185" customFormat="1" x14ac:dyDescent="0.2"/>
    <row r="4121" s="185" customFormat="1" x14ac:dyDescent="0.2"/>
    <row r="4122" s="185" customFormat="1" x14ac:dyDescent="0.2"/>
    <row r="4123" s="185" customFormat="1" x14ac:dyDescent="0.2"/>
    <row r="4124" s="185" customFormat="1" x14ac:dyDescent="0.2"/>
    <row r="4125" s="185" customFormat="1" x14ac:dyDescent="0.2"/>
    <row r="4126" s="185" customFormat="1" x14ac:dyDescent="0.2"/>
    <row r="4127" s="185" customFormat="1" x14ac:dyDescent="0.2"/>
    <row r="4128" s="185" customFormat="1" x14ac:dyDescent="0.2"/>
    <row r="4129" s="185" customFormat="1" x14ac:dyDescent="0.2"/>
    <row r="4130" s="185" customFormat="1" x14ac:dyDescent="0.2"/>
    <row r="4131" s="185" customFormat="1" x14ac:dyDescent="0.2"/>
    <row r="4132" s="185" customFormat="1" x14ac:dyDescent="0.2"/>
    <row r="4133" s="185" customFormat="1" x14ac:dyDescent="0.2"/>
    <row r="4134" s="185" customFormat="1" x14ac:dyDescent="0.2"/>
    <row r="4135" s="185" customFormat="1" x14ac:dyDescent="0.2"/>
    <row r="4136" s="185" customFormat="1" x14ac:dyDescent="0.2"/>
    <row r="4137" s="185" customFormat="1" x14ac:dyDescent="0.2"/>
    <row r="4138" s="185" customFormat="1" x14ac:dyDescent="0.2"/>
    <row r="4139" s="185" customFormat="1" x14ac:dyDescent="0.2"/>
    <row r="4140" s="185" customFormat="1" x14ac:dyDescent="0.2"/>
    <row r="4141" s="185" customFormat="1" x14ac:dyDescent="0.2"/>
    <row r="4142" s="185" customFormat="1" x14ac:dyDescent="0.2"/>
    <row r="4143" s="185" customFormat="1" x14ac:dyDescent="0.2"/>
    <row r="4144" s="185" customFormat="1" x14ac:dyDescent="0.2"/>
    <row r="4145" s="185" customFormat="1" x14ac:dyDescent="0.2"/>
    <row r="4146" s="185" customFormat="1" x14ac:dyDescent="0.2"/>
    <row r="4147" s="185" customFormat="1" x14ac:dyDescent="0.2"/>
    <row r="4148" s="185" customFormat="1" x14ac:dyDescent="0.2"/>
    <row r="4149" s="185" customFormat="1" x14ac:dyDescent="0.2"/>
    <row r="4150" s="185" customFormat="1" x14ac:dyDescent="0.2"/>
    <row r="4151" s="185" customFormat="1" x14ac:dyDescent="0.2"/>
    <row r="4152" s="185" customFormat="1" x14ac:dyDescent="0.2"/>
    <row r="4153" s="185" customFormat="1" x14ac:dyDescent="0.2"/>
    <row r="4154" s="185" customFormat="1" x14ac:dyDescent="0.2"/>
    <row r="4155" s="185" customFormat="1" x14ac:dyDescent="0.2"/>
    <row r="4156" s="185" customFormat="1" x14ac:dyDescent="0.2"/>
    <row r="4157" s="185" customFormat="1" x14ac:dyDescent="0.2"/>
    <row r="4158" s="185" customFormat="1" x14ac:dyDescent="0.2"/>
    <row r="4159" s="185" customFormat="1" x14ac:dyDescent="0.2"/>
    <row r="4160" s="185" customFormat="1" x14ac:dyDescent="0.2"/>
    <row r="4161" s="185" customFormat="1" x14ac:dyDescent="0.2"/>
    <row r="4162" s="185" customFormat="1" x14ac:dyDescent="0.2"/>
    <row r="4163" s="185" customFormat="1" x14ac:dyDescent="0.2"/>
    <row r="4164" s="185" customFormat="1" x14ac:dyDescent="0.2"/>
    <row r="4165" s="185" customFormat="1" x14ac:dyDescent="0.2"/>
    <row r="4166" s="185" customFormat="1" x14ac:dyDescent="0.2"/>
    <row r="4167" s="185" customFormat="1" x14ac:dyDescent="0.2"/>
    <row r="4168" s="185" customFormat="1" x14ac:dyDescent="0.2"/>
    <row r="4169" s="185" customFormat="1" x14ac:dyDescent="0.2"/>
    <row r="4170" s="185" customFormat="1" x14ac:dyDescent="0.2"/>
    <row r="4171" s="185" customFormat="1" x14ac:dyDescent="0.2"/>
    <row r="4172" s="185" customFormat="1" x14ac:dyDescent="0.2"/>
    <row r="4173" s="185" customFormat="1" x14ac:dyDescent="0.2"/>
    <row r="4174" s="185" customFormat="1" x14ac:dyDescent="0.2"/>
    <row r="4175" s="185" customFormat="1" x14ac:dyDescent="0.2"/>
    <row r="4176" s="185" customFormat="1" x14ac:dyDescent="0.2"/>
    <row r="4177" s="185" customFormat="1" x14ac:dyDescent="0.2"/>
    <row r="4178" s="185" customFormat="1" x14ac:dyDescent="0.2"/>
    <row r="4179" s="185" customFormat="1" x14ac:dyDescent="0.2"/>
    <row r="4180" s="185" customFormat="1" x14ac:dyDescent="0.2"/>
    <row r="4181" s="185" customFormat="1" x14ac:dyDescent="0.2"/>
    <row r="4182" s="185" customFormat="1" x14ac:dyDescent="0.2"/>
    <row r="4183" s="185" customFormat="1" x14ac:dyDescent="0.2"/>
    <row r="4184" s="185" customFormat="1" x14ac:dyDescent="0.2"/>
    <row r="4185" s="185" customFormat="1" x14ac:dyDescent="0.2"/>
    <row r="4186" s="185" customFormat="1" x14ac:dyDescent="0.2"/>
    <row r="4187" s="185" customFormat="1" x14ac:dyDescent="0.2"/>
    <row r="4188" s="185" customFormat="1" x14ac:dyDescent="0.2"/>
    <row r="4189" s="185" customFormat="1" x14ac:dyDescent="0.2"/>
    <row r="4190" s="185" customFormat="1" x14ac:dyDescent="0.2"/>
    <row r="4191" s="185" customFormat="1" x14ac:dyDescent="0.2"/>
    <row r="4192" s="185" customFormat="1" x14ac:dyDescent="0.2"/>
    <row r="4193" s="185" customFormat="1" x14ac:dyDescent="0.2"/>
    <row r="4194" s="185" customFormat="1" x14ac:dyDescent="0.2"/>
    <row r="4195" s="185" customFormat="1" x14ac:dyDescent="0.2"/>
    <row r="4196" s="185" customFormat="1" x14ac:dyDescent="0.2"/>
    <row r="4197" s="185" customFormat="1" x14ac:dyDescent="0.2"/>
    <row r="4198" s="185" customFormat="1" x14ac:dyDescent="0.2"/>
    <row r="4199" s="185" customFormat="1" x14ac:dyDescent="0.2"/>
    <row r="4200" s="185" customFormat="1" x14ac:dyDescent="0.2"/>
    <row r="4201" s="185" customFormat="1" x14ac:dyDescent="0.2"/>
    <row r="4202" s="185" customFormat="1" x14ac:dyDescent="0.2"/>
    <row r="4203" s="185" customFormat="1" x14ac:dyDescent="0.2"/>
    <row r="4204" s="185" customFormat="1" x14ac:dyDescent="0.2"/>
    <row r="4205" s="185" customFormat="1" x14ac:dyDescent="0.2"/>
    <row r="4206" s="185" customFormat="1" x14ac:dyDescent="0.2"/>
    <row r="4207" s="185" customFormat="1" x14ac:dyDescent="0.2"/>
    <row r="4208" s="185" customFormat="1" x14ac:dyDescent="0.2"/>
    <row r="4209" s="185" customFormat="1" x14ac:dyDescent="0.2"/>
    <row r="4210" s="185" customFormat="1" x14ac:dyDescent="0.2"/>
    <row r="4211" s="185" customFormat="1" x14ac:dyDescent="0.2"/>
    <row r="4212" s="185" customFormat="1" x14ac:dyDescent="0.2"/>
    <row r="4213" s="185" customFormat="1" x14ac:dyDescent="0.2"/>
    <row r="4214" s="185" customFormat="1" x14ac:dyDescent="0.2"/>
    <row r="4215" s="185" customFormat="1" x14ac:dyDescent="0.2"/>
    <row r="4216" s="185" customFormat="1" x14ac:dyDescent="0.2"/>
    <row r="4217" s="185" customFormat="1" x14ac:dyDescent="0.2"/>
    <row r="4218" s="185" customFormat="1" x14ac:dyDescent="0.2"/>
    <row r="4219" s="185" customFormat="1" x14ac:dyDescent="0.2"/>
    <row r="4220" s="185" customFormat="1" x14ac:dyDescent="0.2"/>
    <row r="4221" s="185" customFormat="1" x14ac:dyDescent="0.2"/>
    <row r="4222" s="185" customFormat="1" x14ac:dyDescent="0.2"/>
    <row r="4223" s="185" customFormat="1" x14ac:dyDescent="0.2"/>
    <row r="4224" s="185" customFormat="1" x14ac:dyDescent="0.2"/>
    <row r="4225" s="185" customFormat="1" x14ac:dyDescent="0.2"/>
    <row r="4226" s="185" customFormat="1" x14ac:dyDescent="0.2"/>
    <row r="4227" s="185" customFormat="1" x14ac:dyDescent="0.2"/>
    <row r="4228" s="185" customFormat="1" x14ac:dyDescent="0.2"/>
    <row r="4229" s="185" customFormat="1" x14ac:dyDescent="0.2"/>
    <row r="4230" s="185" customFormat="1" x14ac:dyDescent="0.2"/>
    <row r="4231" s="185" customFormat="1" x14ac:dyDescent="0.2"/>
    <row r="4232" s="185" customFormat="1" x14ac:dyDescent="0.2"/>
    <row r="4233" s="185" customFormat="1" x14ac:dyDescent="0.2"/>
    <row r="4234" s="185" customFormat="1" x14ac:dyDescent="0.2"/>
    <row r="4235" s="185" customFormat="1" x14ac:dyDescent="0.2"/>
    <row r="4236" s="185" customFormat="1" x14ac:dyDescent="0.2"/>
    <row r="4237" s="185" customFormat="1" x14ac:dyDescent="0.2"/>
    <row r="4238" s="185" customFormat="1" x14ac:dyDescent="0.2"/>
    <row r="4239" s="185" customFormat="1" x14ac:dyDescent="0.2"/>
    <row r="4240" s="185" customFormat="1" x14ac:dyDescent="0.2"/>
    <row r="4241" s="185" customFormat="1" x14ac:dyDescent="0.2"/>
    <row r="4242" s="185" customFormat="1" x14ac:dyDescent="0.2"/>
    <row r="4243" s="185" customFormat="1" x14ac:dyDescent="0.2"/>
    <row r="4244" s="185" customFormat="1" x14ac:dyDescent="0.2"/>
    <row r="4245" s="185" customFormat="1" x14ac:dyDescent="0.2"/>
    <row r="4246" s="185" customFormat="1" x14ac:dyDescent="0.2"/>
    <row r="4247" s="185" customFormat="1" x14ac:dyDescent="0.2"/>
    <row r="4248" s="185" customFormat="1" x14ac:dyDescent="0.2"/>
    <row r="4249" s="185" customFormat="1" x14ac:dyDescent="0.2"/>
    <row r="4250" s="185" customFormat="1" x14ac:dyDescent="0.2"/>
    <row r="4251" s="185" customFormat="1" x14ac:dyDescent="0.2"/>
    <row r="4252" s="185" customFormat="1" x14ac:dyDescent="0.2"/>
    <row r="4253" s="185" customFormat="1" x14ac:dyDescent="0.2"/>
    <row r="4254" s="185" customFormat="1" x14ac:dyDescent="0.2"/>
    <row r="4255" s="185" customFormat="1" x14ac:dyDescent="0.2"/>
    <row r="4256" s="185" customFormat="1" x14ac:dyDescent="0.2"/>
    <row r="4257" s="185" customFormat="1" x14ac:dyDescent="0.2"/>
    <row r="4258" s="185" customFormat="1" x14ac:dyDescent="0.2"/>
    <row r="4259" s="185" customFormat="1" x14ac:dyDescent="0.2"/>
    <row r="4260" s="185" customFormat="1" x14ac:dyDescent="0.2"/>
    <row r="4261" s="185" customFormat="1" x14ac:dyDescent="0.2"/>
    <row r="4262" s="185" customFormat="1" x14ac:dyDescent="0.2"/>
    <row r="4263" s="185" customFormat="1" x14ac:dyDescent="0.2"/>
    <row r="4264" s="185" customFormat="1" x14ac:dyDescent="0.2"/>
    <row r="4265" s="185" customFormat="1" x14ac:dyDescent="0.2"/>
    <row r="4266" s="185" customFormat="1" x14ac:dyDescent="0.2"/>
    <row r="4267" s="185" customFormat="1" x14ac:dyDescent="0.2"/>
    <row r="4268" s="185" customFormat="1" x14ac:dyDescent="0.2"/>
    <row r="4269" s="185" customFormat="1" x14ac:dyDescent="0.2"/>
    <row r="4270" s="185" customFormat="1" x14ac:dyDescent="0.2"/>
    <row r="4271" s="185" customFormat="1" x14ac:dyDescent="0.2"/>
    <row r="4272" s="185" customFormat="1" x14ac:dyDescent="0.2"/>
    <row r="4273" s="185" customFormat="1" x14ac:dyDescent="0.2"/>
    <row r="4274" s="185" customFormat="1" x14ac:dyDescent="0.2"/>
    <row r="4275" s="185" customFormat="1" x14ac:dyDescent="0.2"/>
    <row r="4276" s="185" customFormat="1" x14ac:dyDescent="0.2"/>
    <row r="4277" s="185" customFormat="1" x14ac:dyDescent="0.2"/>
    <row r="4278" s="185" customFormat="1" x14ac:dyDescent="0.2"/>
    <row r="4279" s="185" customFormat="1" x14ac:dyDescent="0.2"/>
    <row r="4280" s="185" customFormat="1" x14ac:dyDescent="0.2"/>
    <row r="4281" s="185" customFormat="1" x14ac:dyDescent="0.2"/>
    <row r="4282" s="185" customFormat="1" x14ac:dyDescent="0.2"/>
    <row r="4283" s="185" customFormat="1" x14ac:dyDescent="0.2"/>
    <row r="4284" s="185" customFormat="1" x14ac:dyDescent="0.2"/>
    <row r="4285" s="185" customFormat="1" x14ac:dyDescent="0.2"/>
    <row r="4286" s="185" customFormat="1" x14ac:dyDescent="0.2"/>
    <row r="4287" s="185" customFormat="1" x14ac:dyDescent="0.2"/>
    <row r="4288" s="185" customFormat="1" x14ac:dyDescent="0.2"/>
    <row r="4289" s="185" customFormat="1" x14ac:dyDescent="0.2"/>
    <row r="4290" s="185" customFormat="1" x14ac:dyDescent="0.2"/>
    <row r="4291" s="185" customFormat="1" x14ac:dyDescent="0.2"/>
    <row r="4292" s="185" customFormat="1" x14ac:dyDescent="0.2"/>
    <row r="4293" s="185" customFormat="1" x14ac:dyDescent="0.2"/>
    <row r="4294" s="185" customFormat="1" x14ac:dyDescent="0.2"/>
    <row r="4295" s="185" customFormat="1" x14ac:dyDescent="0.2"/>
    <row r="4296" s="185" customFormat="1" x14ac:dyDescent="0.2"/>
    <row r="4297" s="185" customFormat="1" x14ac:dyDescent="0.2"/>
    <row r="4298" s="185" customFormat="1" x14ac:dyDescent="0.2"/>
    <row r="4299" s="185" customFormat="1" x14ac:dyDescent="0.2"/>
    <row r="4300" s="185" customFormat="1" x14ac:dyDescent="0.2"/>
    <row r="4301" s="185" customFormat="1" x14ac:dyDescent="0.2"/>
    <row r="4302" s="185" customFormat="1" x14ac:dyDescent="0.2"/>
    <row r="4303" s="185" customFormat="1" x14ac:dyDescent="0.2"/>
    <row r="4304" s="185" customFormat="1" x14ac:dyDescent="0.2"/>
    <row r="4305" s="185" customFormat="1" x14ac:dyDescent="0.2"/>
    <row r="4306" s="185" customFormat="1" x14ac:dyDescent="0.2"/>
    <row r="4307" s="185" customFormat="1" x14ac:dyDescent="0.2"/>
    <row r="4308" s="185" customFormat="1" x14ac:dyDescent="0.2"/>
    <row r="4309" s="185" customFormat="1" x14ac:dyDescent="0.2"/>
    <row r="4310" s="185" customFormat="1" x14ac:dyDescent="0.2"/>
    <row r="4311" s="185" customFormat="1" x14ac:dyDescent="0.2"/>
    <row r="4312" s="185" customFormat="1" x14ac:dyDescent="0.2"/>
    <row r="4313" s="185" customFormat="1" x14ac:dyDescent="0.2"/>
    <row r="4314" s="185" customFormat="1" x14ac:dyDescent="0.2"/>
    <row r="4315" s="185" customFormat="1" x14ac:dyDescent="0.2"/>
    <row r="4316" s="185" customFormat="1" x14ac:dyDescent="0.2"/>
    <row r="4317" s="185" customFormat="1" x14ac:dyDescent="0.2"/>
    <row r="4318" s="185" customFormat="1" x14ac:dyDescent="0.2"/>
    <row r="4319" s="185" customFormat="1" x14ac:dyDescent="0.2"/>
    <row r="4320" s="185" customFormat="1" x14ac:dyDescent="0.2"/>
    <row r="4321" s="185" customFormat="1" x14ac:dyDescent="0.2"/>
    <row r="4322" s="185" customFormat="1" x14ac:dyDescent="0.2"/>
    <row r="4323" s="185" customFormat="1" x14ac:dyDescent="0.2"/>
    <row r="4324" s="185" customFormat="1" x14ac:dyDescent="0.2"/>
    <row r="4325" s="185" customFormat="1" x14ac:dyDescent="0.2"/>
    <row r="4326" s="185" customFormat="1" x14ac:dyDescent="0.2"/>
    <row r="4327" s="185" customFormat="1" x14ac:dyDescent="0.2"/>
    <row r="4328" s="185" customFormat="1" x14ac:dyDescent="0.2"/>
    <row r="4329" s="185" customFormat="1" x14ac:dyDescent="0.2"/>
    <row r="4330" s="185" customFormat="1" x14ac:dyDescent="0.2"/>
    <row r="4331" s="185" customFormat="1" x14ac:dyDescent="0.2"/>
    <row r="4332" s="185" customFormat="1" x14ac:dyDescent="0.2"/>
    <row r="4333" s="185" customFormat="1" x14ac:dyDescent="0.2"/>
    <row r="4334" s="185" customFormat="1" x14ac:dyDescent="0.2"/>
    <row r="4335" s="185" customFormat="1" x14ac:dyDescent="0.2"/>
    <row r="4336" s="185" customFormat="1" x14ac:dyDescent="0.2"/>
    <row r="4337" s="185" customFormat="1" x14ac:dyDescent="0.2"/>
    <row r="4338" s="185" customFormat="1" x14ac:dyDescent="0.2"/>
    <row r="4339" s="185" customFormat="1" x14ac:dyDescent="0.2"/>
    <row r="4340" s="185" customFormat="1" x14ac:dyDescent="0.2"/>
    <row r="4341" s="185" customFormat="1" x14ac:dyDescent="0.2"/>
    <row r="4342" s="185" customFormat="1" x14ac:dyDescent="0.2"/>
    <row r="4343" s="185" customFormat="1" x14ac:dyDescent="0.2"/>
    <row r="4344" s="185" customFormat="1" x14ac:dyDescent="0.2"/>
    <row r="4345" s="185" customFormat="1" x14ac:dyDescent="0.2"/>
    <row r="4346" s="185" customFormat="1" x14ac:dyDescent="0.2"/>
    <row r="4347" s="185" customFormat="1" x14ac:dyDescent="0.2"/>
    <row r="4348" s="185" customFormat="1" x14ac:dyDescent="0.2"/>
    <row r="4349" s="185" customFormat="1" x14ac:dyDescent="0.2"/>
    <row r="4350" s="185" customFormat="1" x14ac:dyDescent="0.2"/>
    <row r="4351" s="185" customFormat="1" x14ac:dyDescent="0.2"/>
    <row r="4352" s="185" customFormat="1" x14ac:dyDescent="0.2"/>
    <row r="4353" s="185" customFormat="1" x14ac:dyDescent="0.2"/>
    <row r="4354" s="185" customFormat="1" x14ac:dyDescent="0.2"/>
    <row r="4355" s="185" customFormat="1" x14ac:dyDescent="0.2"/>
    <row r="4356" s="185" customFormat="1" x14ac:dyDescent="0.2"/>
    <row r="4357" s="185" customFormat="1" x14ac:dyDescent="0.2"/>
    <row r="4358" s="185" customFormat="1" x14ac:dyDescent="0.2"/>
    <row r="4359" s="185" customFormat="1" x14ac:dyDescent="0.2"/>
    <row r="4360" s="185" customFormat="1" x14ac:dyDescent="0.2"/>
    <row r="4361" s="185" customFormat="1" x14ac:dyDescent="0.2"/>
    <row r="4362" s="185" customFormat="1" x14ac:dyDescent="0.2"/>
    <row r="4363" s="185" customFormat="1" x14ac:dyDescent="0.2"/>
    <row r="4364" s="185" customFormat="1" x14ac:dyDescent="0.2"/>
    <row r="4365" s="185" customFormat="1" x14ac:dyDescent="0.2"/>
    <row r="4366" s="185" customFormat="1" x14ac:dyDescent="0.2"/>
    <row r="4367" s="185" customFormat="1" x14ac:dyDescent="0.2"/>
    <row r="4368" s="185" customFormat="1" x14ac:dyDescent="0.2"/>
    <row r="4369" s="185" customFormat="1" x14ac:dyDescent="0.2"/>
    <row r="4370" s="185" customFormat="1" x14ac:dyDescent="0.2"/>
    <row r="4371" s="185" customFormat="1" x14ac:dyDescent="0.2"/>
    <row r="4372" s="185" customFormat="1" x14ac:dyDescent="0.2"/>
    <row r="4373" s="185" customFormat="1" x14ac:dyDescent="0.2"/>
    <row r="4374" s="185" customFormat="1" x14ac:dyDescent="0.2"/>
    <row r="4375" s="185" customFormat="1" x14ac:dyDescent="0.2"/>
    <row r="4376" s="185" customFormat="1" x14ac:dyDescent="0.2"/>
    <row r="4377" s="185" customFormat="1" x14ac:dyDescent="0.2"/>
    <row r="4378" s="185" customFormat="1" x14ac:dyDescent="0.2"/>
    <row r="4379" s="185" customFormat="1" x14ac:dyDescent="0.2"/>
    <row r="4380" s="185" customFormat="1" x14ac:dyDescent="0.2"/>
    <row r="4381" s="185" customFormat="1" x14ac:dyDescent="0.2"/>
    <row r="4382" s="185" customFormat="1" x14ac:dyDescent="0.2"/>
    <row r="4383" s="185" customFormat="1" x14ac:dyDescent="0.2"/>
    <row r="4384" s="185" customFormat="1" x14ac:dyDescent="0.2"/>
    <row r="4385" s="185" customFormat="1" x14ac:dyDescent="0.2"/>
    <row r="4386" s="185" customFormat="1" x14ac:dyDescent="0.2"/>
    <row r="4387" s="185" customFormat="1" x14ac:dyDescent="0.2"/>
    <row r="4388" s="185" customFormat="1" x14ac:dyDescent="0.2"/>
    <row r="4389" s="185" customFormat="1" x14ac:dyDescent="0.2"/>
    <row r="4390" s="185" customFormat="1" x14ac:dyDescent="0.2"/>
    <row r="4391" s="185" customFormat="1" x14ac:dyDescent="0.2"/>
    <row r="4392" s="185" customFormat="1" x14ac:dyDescent="0.2"/>
    <row r="4393" s="185" customFormat="1" x14ac:dyDescent="0.2"/>
    <row r="4394" s="185" customFormat="1" x14ac:dyDescent="0.2"/>
    <row r="4395" s="185" customFormat="1" x14ac:dyDescent="0.2"/>
    <row r="4396" s="185" customFormat="1" x14ac:dyDescent="0.2"/>
    <row r="4397" s="185" customFormat="1" x14ac:dyDescent="0.2"/>
    <row r="4398" s="185" customFormat="1" x14ac:dyDescent="0.2"/>
    <row r="4399" s="185" customFormat="1" x14ac:dyDescent="0.2"/>
    <row r="4400" s="185" customFormat="1" x14ac:dyDescent="0.2"/>
    <row r="4401" s="185" customFormat="1" x14ac:dyDescent="0.2"/>
    <row r="4402" s="185" customFormat="1" x14ac:dyDescent="0.2"/>
    <row r="4403" s="185" customFormat="1" x14ac:dyDescent="0.2"/>
    <row r="4404" s="185" customFormat="1" x14ac:dyDescent="0.2"/>
    <row r="4405" s="185" customFormat="1" x14ac:dyDescent="0.2"/>
    <row r="4406" s="185" customFormat="1" x14ac:dyDescent="0.2"/>
    <row r="4407" s="185" customFormat="1" x14ac:dyDescent="0.2"/>
    <row r="4408" s="185" customFormat="1" x14ac:dyDescent="0.2"/>
    <row r="4409" s="185" customFormat="1" x14ac:dyDescent="0.2"/>
    <row r="4410" s="185" customFormat="1" x14ac:dyDescent="0.2"/>
    <row r="4411" s="185" customFormat="1" x14ac:dyDescent="0.2"/>
    <row r="4412" s="185" customFormat="1" x14ac:dyDescent="0.2"/>
    <row r="4413" s="185" customFormat="1" x14ac:dyDescent="0.2"/>
    <row r="4414" s="185" customFormat="1" x14ac:dyDescent="0.2"/>
    <row r="4415" s="185" customFormat="1" x14ac:dyDescent="0.2"/>
    <row r="4416" s="185" customFormat="1" x14ac:dyDescent="0.2"/>
    <row r="4417" s="185" customFormat="1" x14ac:dyDescent="0.2"/>
    <row r="4418" s="185" customFormat="1" x14ac:dyDescent="0.2"/>
    <row r="4419" s="185" customFormat="1" x14ac:dyDescent="0.2"/>
    <row r="4420" s="185" customFormat="1" x14ac:dyDescent="0.2"/>
    <row r="4421" s="185" customFormat="1" x14ac:dyDescent="0.2"/>
    <row r="4422" s="185" customFormat="1" x14ac:dyDescent="0.2"/>
    <row r="4423" s="185" customFormat="1" x14ac:dyDescent="0.2"/>
    <row r="4424" s="185" customFormat="1" x14ac:dyDescent="0.2"/>
    <row r="4425" s="185" customFormat="1" x14ac:dyDescent="0.2"/>
    <row r="4426" s="185" customFormat="1" x14ac:dyDescent="0.2"/>
    <row r="4427" s="185" customFormat="1" x14ac:dyDescent="0.2"/>
    <row r="4428" s="185" customFormat="1" x14ac:dyDescent="0.2"/>
    <row r="4429" s="185" customFormat="1" x14ac:dyDescent="0.2"/>
    <row r="4430" s="185" customFormat="1" x14ac:dyDescent="0.2"/>
    <row r="4431" s="185" customFormat="1" x14ac:dyDescent="0.2"/>
    <row r="4432" s="185" customFormat="1" x14ac:dyDescent="0.2"/>
    <row r="4433" s="185" customFormat="1" x14ac:dyDescent="0.2"/>
    <row r="4434" s="185" customFormat="1" x14ac:dyDescent="0.2"/>
    <row r="4435" s="185" customFormat="1" x14ac:dyDescent="0.2"/>
    <row r="4436" s="185" customFormat="1" x14ac:dyDescent="0.2"/>
    <row r="4437" s="185" customFormat="1" x14ac:dyDescent="0.2"/>
    <row r="4438" s="185" customFormat="1" x14ac:dyDescent="0.2"/>
    <row r="4439" s="185" customFormat="1" x14ac:dyDescent="0.2"/>
    <row r="4440" s="185" customFormat="1" x14ac:dyDescent="0.2"/>
    <row r="4441" s="185" customFormat="1" x14ac:dyDescent="0.2"/>
    <row r="4442" s="185" customFormat="1" x14ac:dyDescent="0.2"/>
    <row r="4443" s="185" customFormat="1" x14ac:dyDescent="0.2"/>
    <row r="4444" s="185" customFormat="1" x14ac:dyDescent="0.2"/>
    <row r="4445" s="185" customFormat="1" x14ac:dyDescent="0.2"/>
    <row r="4446" s="185" customFormat="1" x14ac:dyDescent="0.2"/>
    <row r="4447" s="185" customFormat="1" x14ac:dyDescent="0.2"/>
    <row r="4448" s="185" customFormat="1" x14ac:dyDescent="0.2"/>
    <row r="4449" s="185" customFormat="1" x14ac:dyDescent="0.2"/>
    <row r="4450" s="185" customFormat="1" x14ac:dyDescent="0.2"/>
    <row r="4451" s="185" customFormat="1" x14ac:dyDescent="0.2"/>
    <row r="4452" s="185" customFormat="1" x14ac:dyDescent="0.2"/>
    <row r="4453" s="185" customFormat="1" x14ac:dyDescent="0.2"/>
    <row r="4454" s="185" customFormat="1" x14ac:dyDescent="0.2"/>
    <row r="4455" s="185" customFormat="1" x14ac:dyDescent="0.2"/>
    <row r="4456" s="185" customFormat="1" x14ac:dyDescent="0.2"/>
    <row r="4457" s="185" customFormat="1" x14ac:dyDescent="0.2"/>
    <row r="4458" s="185" customFormat="1" x14ac:dyDescent="0.2"/>
    <row r="4459" s="185" customFormat="1" x14ac:dyDescent="0.2"/>
    <row r="4460" s="185" customFormat="1" x14ac:dyDescent="0.2"/>
    <row r="4461" s="185" customFormat="1" x14ac:dyDescent="0.2"/>
    <row r="4462" s="185" customFormat="1" x14ac:dyDescent="0.2"/>
    <row r="4463" s="185" customFormat="1" x14ac:dyDescent="0.2"/>
    <row r="4464" s="185" customFormat="1" x14ac:dyDescent="0.2"/>
    <row r="4465" s="185" customFormat="1" x14ac:dyDescent="0.2"/>
    <row r="4466" s="185" customFormat="1" x14ac:dyDescent="0.2"/>
    <row r="4467" s="185" customFormat="1" x14ac:dyDescent="0.2"/>
    <row r="4468" s="185" customFormat="1" x14ac:dyDescent="0.2"/>
    <row r="4469" s="185" customFormat="1" x14ac:dyDescent="0.2"/>
    <row r="4470" s="185" customFormat="1" x14ac:dyDescent="0.2"/>
    <row r="4471" s="185" customFormat="1" x14ac:dyDescent="0.2"/>
    <row r="4472" s="185" customFormat="1" x14ac:dyDescent="0.2"/>
    <row r="4473" s="185" customFormat="1" x14ac:dyDescent="0.2"/>
    <row r="4474" s="185" customFormat="1" x14ac:dyDescent="0.2"/>
    <row r="4475" s="185" customFormat="1" x14ac:dyDescent="0.2"/>
    <row r="4476" s="185" customFormat="1" x14ac:dyDescent="0.2"/>
    <row r="4477" s="185" customFormat="1" x14ac:dyDescent="0.2"/>
    <row r="4478" s="185" customFormat="1" x14ac:dyDescent="0.2"/>
    <row r="4479" s="185" customFormat="1" x14ac:dyDescent="0.2"/>
    <row r="4480" s="185" customFormat="1" x14ac:dyDescent="0.2"/>
    <row r="4481" s="185" customFormat="1" x14ac:dyDescent="0.2"/>
    <row r="4482" s="185" customFormat="1" x14ac:dyDescent="0.2"/>
    <row r="4483" s="185" customFormat="1" x14ac:dyDescent="0.2"/>
    <row r="4484" s="185" customFormat="1" x14ac:dyDescent="0.2"/>
    <row r="4485" s="185" customFormat="1" x14ac:dyDescent="0.2"/>
    <row r="4486" s="185" customFormat="1" x14ac:dyDescent="0.2"/>
    <row r="4487" s="185" customFormat="1" x14ac:dyDescent="0.2"/>
    <row r="4488" s="185" customFormat="1" x14ac:dyDescent="0.2"/>
    <row r="4489" s="185" customFormat="1" x14ac:dyDescent="0.2"/>
    <row r="4490" s="185" customFormat="1" x14ac:dyDescent="0.2"/>
    <row r="4491" s="185" customFormat="1" x14ac:dyDescent="0.2"/>
    <row r="4492" s="185" customFormat="1" x14ac:dyDescent="0.2"/>
    <row r="4493" s="185" customFormat="1" x14ac:dyDescent="0.2"/>
    <row r="4494" s="185" customFormat="1" x14ac:dyDescent="0.2"/>
    <row r="4495" s="185" customFormat="1" x14ac:dyDescent="0.2"/>
    <row r="4496" s="185" customFormat="1" x14ac:dyDescent="0.2"/>
    <row r="4497" s="185" customFormat="1" x14ac:dyDescent="0.2"/>
    <row r="4498" s="185" customFormat="1" x14ac:dyDescent="0.2"/>
    <row r="4499" s="185" customFormat="1" x14ac:dyDescent="0.2"/>
    <row r="4500" s="185" customFormat="1" x14ac:dyDescent="0.2"/>
    <row r="4501" s="185" customFormat="1" x14ac:dyDescent="0.2"/>
    <row r="4502" s="185" customFormat="1" x14ac:dyDescent="0.2"/>
    <row r="4503" s="185" customFormat="1" x14ac:dyDescent="0.2"/>
    <row r="4504" s="185" customFormat="1" x14ac:dyDescent="0.2"/>
    <row r="4505" s="185" customFormat="1" x14ac:dyDescent="0.2"/>
    <row r="4506" s="185" customFormat="1" x14ac:dyDescent="0.2"/>
    <row r="4507" s="185" customFormat="1" x14ac:dyDescent="0.2"/>
    <row r="4508" s="185" customFormat="1" x14ac:dyDescent="0.2"/>
    <row r="4509" s="185" customFormat="1" x14ac:dyDescent="0.2"/>
    <row r="4510" s="185" customFormat="1" x14ac:dyDescent="0.2"/>
    <row r="4511" s="185" customFormat="1" x14ac:dyDescent="0.2"/>
    <row r="4512" s="185" customFormat="1" x14ac:dyDescent="0.2"/>
    <row r="4513" s="185" customFormat="1" x14ac:dyDescent="0.2"/>
    <row r="4514" s="185" customFormat="1" x14ac:dyDescent="0.2"/>
    <row r="4515" s="185" customFormat="1" x14ac:dyDescent="0.2"/>
    <row r="4516" s="185" customFormat="1" x14ac:dyDescent="0.2"/>
    <row r="4517" s="185" customFormat="1" x14ac:dyDescent="0.2"/>
    <row r="4518" s="185" customFormat="1" x14ac:dyDescent="0.2"/>
    <row r="4519" s="185" customFormat="1" x14ac:dyDescent="0.2"/>
    <row r="4520" s="185" customFormat="1" x14ac:dyDescent="0.2"/>
    <row r="4521" s="185" customFormat="1" x14ac:dyDescent="0.2"/>
    <row r="4522" s="185" customFormat="1" x14ac:dyDescent="0.2"/>
    <row r="4523" s="185" customFormat="1" x14ac:dyDescent="0.2"/>
    <row r="4524" s="185" customFormat="1" x14ac:dyDescent="0.2"/>
    <row r="4525" s="185" customFormat="1" x14ac:dyDescent="0.2"/>
    <row r="4526" s="185" customFormat="1" x14ac:dyDescent="0.2"/>
    <row r="4527" s="185" customFormat="1" x14ac:dyDescent="0.2"/>
    <row r="4528" s="185" customFormat="1" x14ac:dyDescent="0.2"/>
    <row r="4529" s="185" customFormat="1" x14ac:dyDescent="0.2"/>
    <row r="4530" s="185" customFormat="1" x14ac:dyDescent="0.2"/>
    <row r="4531" s="185" customFormat="1" x14ac:dyDescent="0.2"/>
    <row r="4532" s="185" customFormat="1" x14ac:dyDescent="0.2"/>
    <row r="4533" s="185" customFormat="1" x14ac:dyDescent="0.2"/>
    <row r="4534" s="185" customFormat="1" x14ac:dyDescent="0.2"/>
    <row r="4535" s="185" customFormat="1" x14ac:dyDescent="0.2"/>
    <row r="4536" s="185" customFormat="1" x14ac:dyDescent="0.2"/>
    <row r="4537" s="185" customFormat="1" x14ac:dyDescent="0.2"/>
    <row r="4538" s="185" customFormat="1" x14ac:dyDescent="0.2"/>
    <row r="4539" s="185" customFormat="1" x14ac:dyDescent="0.2"/>
    <row r="4540" s="185" customFormat="1" x14ac:dyDescent="0.2"/>
    <row r="4541" s="185" customFormat="1" x14ac:dyDescent="0.2"/>
    <row r="4542" s="185" customFormat="1" x14ac:dyDescent="0.2"/>
    <row r="4543" s="185" customFormat="1" x14ac:dyDescent="0.2"/>
    <row r="4544" s="185" customFormat="1" x14ac:dyDescent="0.2"/>
    <row r="4545" s="185" customFormat="1" x14ac:dyDescent="0.2"/>
    <row r="4546" s="185" customFormat="1" x14ac:dyDescent="0.2"/>
    <row r="4547" s="185" customFormat="1" x14ac:dyDescent="0.2"/>
    <row r="4548" s="185" customFormat="1" x14ac:dyDescent="0.2"/>
    <row r="4549" s="185" customFormat="1" x14ac:dyDescent="0.2"/>
    <row r="4550" s="185" customFormat="1" x14ac:dyDescent="0.2"/>
    <row r="4551" s="185" customFormat="1" x14ac:dyDescent="0.2"/>
    <row r="4552" s="185" customFormat="1" x14ac:dyDescent="0.2"/>
    <row r="4553" s="185" customFormat="1" x14ac:dyDescent="0.2"/>
    <row r="4554" s="185" customFormat="1" x14ac:dyDescent="0.2"/>
    <row r="4555" s="185" customFormat="1" x14ac:dyDescent="0.2"/>
    <row r="4556" s="185" customFormat="1" x14ac:dyDescent="0.2"/>
    <row r="4557" s="185" customFormat="1" x14ac:dyDescent="0.2"/>
    <row r="4558" s="185" customFormat="1" x14ac:dyDescent="0.2"/>
    <row r="4559" s="185" customFormat="1" x14ac:dyDescent="0.2"/>
    <row r="4560" s="185" customFormat="1" x14ac:dyDescent="0.2"/>
    <row r="4561" s="185" customFormat="1" x14ac:dyDescent="0.2"/>
    <row r="4562" s="185" customFormat="1" x14ac:dyDescent="0.2"/>
    <row r="4563" s="185" customFormat="1" x14ac:dyDescent="0.2"/>
    <row r="4564" s="185" customFormat="1" x14ac:dyDescent="0.2"/>
    <row r="4565" s="185" customFormat="1" x14ac:dyDescent="0.2"/>
    <row r="4566" s="185" customFormat="1" x14ac:dyDescent="0.2"/>
    <row r="4567" s="185" customFormat="1" x14ac:dyDescent="0.2"/>
    <row r="4568" s="185" customFormat="1" x14ac:dyDescent="0.2"/>
    <row r="4569" s="185" customFormat="1" x14ac:dyDescent="0.2"/>
    <row r="4570" s="185" customFormat="1" x14ac:dyDescent="0.2"/>
    <row r="4571" s="185" customFormat="1" x14ac:dyDescent="0.2"/>
    <row r="4572" s="185" customFormat="1" x14ac:dyDescent="0.2"/>
    <row r="4573" s="185" customFormat="1" x14ac:dyDescent="0.2"/>
    <row r="4574" s="185" customFormat="1" x14ac:dyDescent="0.2"/>
    <row r="4575" s="185" customFormat="1" x14ac:dyDescent="0.2"/>
    <row r="4576" s="185" customFormat="1" x14ac:dyDescent="0.2"/>
    <row r="4577" s="185" customFormat="1" x14ac:dyDescent="0.2"/>
    <row r="4578" s="185" customFormat="1" x14ac:dyDescent="0.2"/>
    <row r="4579" s="185" customFormat="1" x14ac:dyDescent="0.2"/>
    <row r="4580" s="185" customFormat="1" x14ac:dyDescent="0.2"/>
    <row r="4581" s="185" customFormat="1" x14ac:dyDescent="0.2"/>
    <row r="4582" s="185" customFormat="1" x14ac:dyDescent="0.2"/>
    <row r="4583" s="185" customFormat="1" x14ac:dyDescent="0.2"/>
    <row r="4584" s="185" customFormat="1" x14ac:dyDescent="0.2"/>
    <row r="4585" s="185" customFormat="1" x14ac:dyDescent="0.2"/>
    <row r="4586" s="185" customFormat="1" x14ac:dyDescent="0.2"/>
    <row r="4587" s="185" customFormat="1" x14ac:dyDescent="0.2"/>
    <row r="4588" s="185" customFormat="1" x14ac:dyDescent="0.2"/>
    <row r="4589" s="185" customFormat="1" x14ac:dyDescent="0.2"/>
    <row r="4590" s="185" customFormat="1" x14ac:dyDescent="0.2"/>
    <row r="4591" s="185" customFormat="1" x14ac:dyDescent="0.2"/>
    <row r="4592" s="185" customFormat="1" x14ac:dyDescent="0.2"/>
    <row r="4593" s="185" customFormat="1" x14ac:dyDescent="0.2"/>
    <row r="4594" s="185" customFormat="1" x14ac:dyDescent="0.2"/>
    <row r="4595" s="185" customFormat="1" x14ac:dyDescent="0.2"/>
    <row r="4596" s="185" customFormat="1" x14ac:dyDescent="0.2"/>
    <row r="4597" s="185" customFormat="1" x14ac:dyDescent="0.2"/>
    <row r="4598" s="185" customFormat="1" x14ac:dyDescent="0.2"/>
    <row r="4599" s="185" customFormat="1" x14ac:dyDescent="0.2"/>
    <row r="4600" s="185" customFormat="1" x14ac:dyDescent="0.2"/>
    <row r="4601" s="185" customFormat="1" x14ac:dyDescent="0.2"/>
    <row r="4602" s="185" customFormat="1" x14ac:dyDescent="0.2"/>
    <row r="4603" s="185" customFormat="1" x14ac:dyDescent="0.2"/>
    <row r="4604" s="185" customFormat="1" x14ac:dyDescent="0.2"/>
    <row r="4605" s="185" customFormat="1" x14ac:dyDescent="0.2"/>
    <row r="4606" s="185" customFormat="1" x14ac:dyDescent="0.2"/>
    <row r="4607" s="185" customFormat="1" x14ac:dyDescent="0.2"/>
    <row r="4608" s="185" customFormat="1" x14ac:dyDescent="0.2"/>
    <row r="4609" s="185" customFormat="1" x14ac:dyDescent="0.2"/>
    <row r="4610" s="185" customFormat="1" x14ac:dyDescent="0.2"/>
    <row r="4611" s="185" customFormat="1" x14ac:dyDescent="0.2"/>
    <row r="4612" s="185" customFormat="1" x14ac:dyDescent="0.2"/>
    <row r="4613" s="185" customFormat="1" x14ac:dyDescent="0.2"/>
    <row r="4614" s="185" customFormat="1" x14ac:dyDescent="0.2"/>
    <row r="4615" s="185" customFormat="1" x14ac:dyDescent="0.2"/>
    <row r="4616" s="185" customFormat="1" x14ac:dyDescent="0.2"/>
    <row r="4617" s="185" customFormat="1" x14ac:dyDescent="0.2"/>
    <row r="4618" s="185" customFormat="1" x14ac:dyDescent="0.2"/>
    <row r="4619" s="185" customFormat="1" x14ac:dyDescent="0.2"/>
    <row r="4620" s="185" customFormat="1" x14ac:dyDescent="0.2"/>
    <row r="4621" s="185" customFormat="1" x14ac:dyDescent="0.2"/>
    <row r="4622" s="185" customFormat="1" x14ac:dyDescent="0.2"/>
    <row r="4623" s="185" customFormat="1" x14ac:dyDescent="0.2"/>
    <row r="4624" s="185" customFormat="1" x14ac:dyDescent="0.2"/>
    <row r="4625" s="185" customFormat="1" x14ac:dyDescent="0.2"/>
    <row r="4626" s="185" customFormat="1" x14ac:dyDescent="0.2"/>
    <row r="4627" s="185" customFormat="1" x14ac:dyDescent="0.2"/>
    <row r="4628" s="185" customFormat="1" x14ac:dyDescent="0.2"/>
    <row r="4629" s="185" customFormat="1" x14ac:dyDescent="0.2"/>
    <row r="4630" s="185" customFormat="1" x14ac:dyDescent="0.2"/>
    <row r="4631" s="185" customFormat="1" x14ac:dyDescent="0.2"/>
    <row r="4632" s="185" customFormat="1" x14ac:dyDescent="0.2"/>
    <row r="4633" s="185" customFormat="1" x14ac:dyDescent="0.2"/>
    <row r="4634" s="185" customFormat="1" x14ac:dyDescent="0.2"/>
    <row r="4635" s="185" customFormat="1" x14ac:dyDescent="0.2"/>
    <row r="4636" s="185" customFormat="1" x14ac:dyDescent="0.2"/>
    <row r="4637" s="185" customFormat="1" x14ac:dyDescent="0.2"/>
    <row r="4638" s="185" customFormat="1" x14ac:dyDescent="0.2"/>
    <row r="4639" s="185" customFormat="1" x14ac:dyDescent="0.2"/>
    <row r="4640" s="185" customFormat="1" x14ac:dyDescent="0.2"/>
    <row r="4641" s="185" customFormat="1" x14ac:dyDescent="0.2"/>
    <row r="4642" s="185" customFormat="1" x14ac:dyDescent="0.2"/>
    <row r="4643" s="185" customFormat="1" x14ac:dyDescent="0.2"/>
    <row r="4644" s="185" customFormat="1" x14ac:dyDescent="0.2"/>
    <row r="4645" s="185" customFormat="1" x14ac:dyDescent="0.2"/>
    <row r="4646" s="185" customFormat="1" x14ac:dyDescent="0.2"/>
    <row r="4647" s="185" customFormat="1" x14ac:dyDescent="0.2"/>
    <row r="4648" s="185" customFormat="1" x14ac:dyDescent="0.2"/>
    <row r="4649" s="185" customFormat="1" x14ac:dyDescent="0.2"/>
    <row r="4650" s="185" customFormat="1" x14ac:dyDescent="0.2"/>
    <row r="4651" s="185" customFormat="1" x14ac:dyDescent="0.2"/>
    <row r="4652" s="185" customFormat="1" x14ac:dyDescent="0.2"/>
    <row r="4653" s="185" customFormat="1" x14ac:dyDescent="0.2"/>
    <row r="4654" s="185" customFormat="1" x14ac:dyDescent="0.2"/>
    <row r="4655" s="185" customFormat="1" x14ac:dyDescent="0.2"/>
    <row r="4656" s="185" customFormat="1" x14ac:dyDescent="0.2"/>
    <row r="4657" s="185" customFormat="1" x14ac:dyDescent="0.2"/>
    <row r="4658" s="185" customFormat="1" x14ac:dyDescent="0.2"/>
    <row r="4659" s="185" customFormat="1" x14ac:dyDescent="0.2"/>
    <row r="4660" s="185" customFormat="1" x14ac:dyDescent="0.2"/>
    <row r="4661" s="185" customFormat="1" x14ac:dyDescent="0.2"/>
    <row r="4662" s="185" customFormat="1" x14ac:dyDescent="0.2"/>
    <row r="4663" s="185" customFormat="1" x14ac:dyDescent="0.2"/>
    <row r="4664" s="185" customFormat="1" x14ac:dyDescent="0.2"/>
    <row r="4665" s="185" customFormat="1" x14ac:dyDescent="0.2"/>
    <row r="4666" s="185" customFormat="1" x14ac:dyDescent="0.2"/>
    <row r="4667" s="185" customFormat="1" x14ac:dyDescent="0.2"/>
    <row r="4668" s="185" customFormat="1" x14ac:dyDescent="0.2"/>
    <row r="4669" s="185" customFormat="1" x14ac:dyDescent="0.2"/>
    <row r="4670" s="185" customFormat="1" x14ac:dyDescent="0.2"/>
    <row r="4671" s="185" customFormat="1" x14ac:dyDescent="0.2"/>
    <row r="4672" s="185" customFormat="1" x14ac:dyDescent="0.2"/>
    <row r="4673" s="185" customFormat="1" x14ac:dyDescent="0.2"/>
    <row r="4674" s="185" customFormat="1" x14ac:dyDescent="0.2"/>
    <row r="4675" s="185" customFormat="1" x14ac:dyDescent="0.2"/>
    <row r="4676" s="185" customFormat="1" x14ac:dyDescent="0.2"/>
    <row r="4677" s="185" customFormat="1" x14ac:dyDescent="0.2"/>
    <row r="4678" s="185" customFormat="1" x14ac:dyDescent="0.2"/>
    <row r="4679" s="185" customFormat="1" x14ac:dyDescent="0.2"/>
    <row r="4680" s="185" customFormat="1" x14ac:dyDescent="0.2"/>
    <row r="4681" s="185" customFormat="1" x14ac:dyDescent="0.2"/>
    <row r="4682" s="185" customFormat="1" x14ac:dyDescent="0.2"/>
    <row r="4683" s="185" customFormat="1" x14ac:dyDescent="0.2"/>
    <row r="4684" s="185" customFormat="1" x14ac:dyDescent="0.2"/>
    <row r="4685" s="185" customFormat="1" x14ac:dyDescent="0.2"/>
    <row r="4686" s="185" customFormat="1" x14ac:dyDescent="0.2"/>
    <row r="4687" s="185" customFormat="1" x14ac:dyDescent="0.2"/>
    <row r="4688" s="185" customFormat="1" x14ac:dyDescent="0.2"/>
    <row r="4689" s="185" customFormat="1" x14ac:dyDescent="0.2"/>
    <row r="4690" s="185" customFormat="1" x14ac:dyDescent="0.2"/>
    <row r="4691" s="185" customFormat="1" x14ac:dyDescent="0.2"/>
    <row r="4692" s="185" customFormat="1" x14ac:dyDescent="0.2"/>
    <row r="4693" s="185" customFormat="1" x14ac:dyDescent="0.2"/>
    <row r="4694" s="185" customFormat="1" x14ac:dyDescent="0.2"/>
    <row r="4695" s="185" customFormat="1" x14ac:dyDescent="0.2"/>
    <row r="4696" s="185" customFormat="1" x14ac:dyDescent="0.2"/>
    <row r="4697" s="185" customFormat="1" x14ac:dyDescent="0.2"/>
    <row r="4698" s="185" customFormat="1" x14ac:dyDescent="0.2"/>
    <row r="4699" s="185" customFormat="1" x14ac:dyDescent="0.2"/>
    <row r="4700" s="185" customFormat="1" x14ac:dyDescent="0.2"/>
    <row r="4701" s="185" customFormat="1" x14ac:dyDescent="0.2"/>
    <row r="4702" s="185" customFormat="1" x14ac:dyDescent="0.2"/>
    <row r="4703" s="185" customFormat="1" x14ac:dyDescent="0.2"/>
    <row r="4704" s="185" customFormat="1" x14ac:dyDescent="0.2"/>
    <row r="4705" s="185" customFormat="1" x14ac:dyDescent="0.2"/>
    <row r="4706" s="185" customFormat="1" x14ac:dyDescent="0.2"/>
    <row r="4707" s="185" customFormat="1" x14ac:dyDescent="0.2"/>
    <row r="4708" s="185" customFormat="1" x14ac:dyDescent="0.2"/>
    <row r="4709" s="185" customFormat="1" x14ac:dyDescent="0.2"/>
    <row r="4710" s="185" customFormat="1" x14ac:dyDescent="0.2"/>
    <row r="4711" s="185" customFormat="1" x14ac:dyDescent="0.2"/>
    <row r="4712" s="185" customFormat="1" x14ac:dyDescent="0.2"/>
    <row r="4713" s="185" customFormat="1" x14ac:dyDescent="0.2"/>
    <row r="4714" s="185" customFormat="1" x14ac:dyDescent="0.2"/>
    <row r="4715" s="185" customFormat="1" x14ac:dyDescent="0.2"/>
    <row r="4716" s="185" customFormat="1" x14ac:dyDescent="0.2"/>
    <row r="4717" s="185" customFormat="1" x14ac:dyDescent="0.2"/>
    <row r="4718" s="185" customFormat="1" x14ac:dyDescent="0.2"/>
    <row r="4719" s="185" customFormat="1" x14ac:dyDescent="0.2"/>
    <row r="4720" s="185" customFormat="1" x14ac:dyDescent="0.2"/>
    <row r="4721" s="185" customFormat="1" x14ac:dyDescent="0.2"/>
    <row r="4722" s="185" customFormat="1" x14ac:dyDescent="0.2"/>
    <row r="4723" s="185" customFormat="1" x14ac:dyDescent="0.2"/>
    <row r="4724" s="185" customFormat="1" x14ac:dyDescent="0.2"/>
    <row r="4725" s="185" customFormat="1" x14ac:dyDescent="0.2"/>
    <row r="4726" s="185" customFormat="1" x14ac:dyDescent="0.2"/>
    <row r="4727" s="185" customFormat="1" x14ac:dyDescent="0.2"/>
    <row r="4728" s="185" customFormat="1" x14ac:dyDescent="0.2"/>
    <row r="4729" s="185" customFormat="1" x14ac:dyDescent="0.2"/>
    <row r="4730" s="185" customFormat="1" x14ac:dyDescent="0.2"/>
    <row r="4731" s="185" customFormat="1" x14ac:dyDescent="0.2"/>
    <row r="4732" s="185" customFormat="1" x14ac:dyDescent="0.2"/>
    <row r="4733" s="185" customFormat="1" x14ac:dyDescent="0.2"/>
    <row r="4734" s="185" customFormat="1" x14ac:dyDescent="0.2"/>
    <row r="4735" s="185" customFormat="1" x14ac:dyDescent="0.2"/>
    <row r="4736" s="185" customFormat="1" x14ac:dyDescent="0.2"/>
    <row r="4737" s="185" customFormat="1" x14ac:dyDescent="0.2"/>
    <row r="4738" s="185" customFormat="1" x14ac:dyDescent="0.2"/>
    <row r="4739" s="185" customFormat="1" x14ac:dyDescent="0.2"/>
    <row r="4740" s="185" customFormat="1" x14ac:dyDescent="0.2"/>
    <row r="4741" s="185" customFormat="1" x14ac:dyDescent="0.2"/>
    <row r="4742" s="185" customFormat="1" x14ac:dyDescent="0.2"/>
    <row r="4743" s="185" customFormat="1" x14ac:dyDescent="0.2"/>
    <row r="4744" s="185" customFormat="1" x14ac:dyDescent="0.2"/>
    <row r="4745" s="185" customFormat="1" x14ac:dyDescent="0.2"/>
    <row r="4746" s="185" customFormat="1" x14ac:dyDescent="0.2"/>
    <row r="4747" s="185" customFormat="1" x14ac:dyDescent="0.2"/>
    <row r="4748" s="185" customFormat="1" x14ac:dyDescent="0.2"/>
    <row r="4749" s="185" customFormat="1" x14ac:dyDescent="0.2"/>
    <row r="4750" s="185" customFormat="1" x14ac:dyDescent="0.2"/>
    <row r="4751" s="185" customFormat="1" x14ac:dyDescent="0.2"/>
    <row r="4752" s="185" customFormat="1" x14ac:dyDescent="0.2"/>
    <row r="4753" s="185" customFormat="1" x14ac:dyDescent="0.2"/>
    <row r="4754" s="185" customFormat="1" x14ac:dyDescent="0.2"/>
    <row r="4755" s="185" customFormat="1" x14ac:dyDescent="0.2"/>
    <row r="4756" s="185" customFormat="1" x14ac:dyDescent="0.2"/>
    <row r="4757" s="185" customFormat="1" x14ac:dyDescent="0.2"/>
    <row r="4758" s="185" customFormat="1" x14ac:dyDescent="0.2"/>
    <row r="4759" s="185" customFormat="1" x14ac:dyDescent="0.2"/>
    <row r="4760" s="185" customFormat="1" x14ac:dyDescent="0.2"/>
    <row r="4761" s="185" customFormat="1" x14ac:dyDescent="0.2"/>
    <row r="4762" s="185" customFormat="1" x14ac:dyDescent="0.2"/>
    <row r="4763" s="185" customFormat="1" x14ac:dyDescent="0.2"/>
    <row r="4764" s="185" customFormat="1" x14ac:dyDescent="0.2"/>
    <row r="4765" s="185" customFormat="1" x14ac:dyDescent="0.2"/>
    <row r="4766" s="185" customFormat="1" x14ac:dyDescent="0.2"/>
    <row r="4767" s="185" customFormat="1" x14ac:dyDescent="0.2"/>
    <row r="4768" s="185" customFormat="1" x14ac:dyDescent="0.2"/>
    <row r="4769" s="185" customFormat="1" x14ac:dyDescent="0.2"/>
    <row r="4770" s="185" customFormat="1" x14ac:dyDescent="0.2"/>
    <row r="4771" s="185" customFormat="1" x14ac:dyDescent="0.2"/>
    <row r="4772" s="185" customFormat="1" x14ac:dyDescent="0.2"/>
    <row r="4773" s="185" customFormat="1" x14ac:dyDescent="0.2"/>
    <row r="4774" s="185" customFormat="1" x14ac:dyDescent="0.2"/>
    <row r="4775" s="185" customFormat="1" x14ac:dyDescent="0.2"/>
    <row r="4776" s="185" customFormat="1" x14ac:dyDescent="0.2"/>
    <row r="4777" s="185" customFormat="1" x14ac:dyDescent="0.2"/>
    <row r="4778" s="185" customFormat="1" x14ac:dyDescent="0.2"/>
    <row r="4779" s="185" customFormat="1" x14ac:dyDescent="0.2"/>
    <row r="4780" s="185" customFormat="1" x14ac:dyDescent="0.2"/>
    <row r="4781" s="185" customFormat="1" x14ac:dyDescent="0.2"/>
    <row r="4782" s="185" customFormat="1" x14ac:dyDescent="0.2"/>
    <row r="4783" s="185" customFormat="1" x14ac:dyDescent="0.2"/>
    <row r="4784" s="185" customFormat="1" x14ac:dyDescent="0.2"/>
    <row r="4785" s="185" customFormat="1" x14ac:dyDescent="0.2"/>
    <row r="4786" s="185" customFormat="1" x14ac:dyDescent="0.2"/>
    <row r="4787" s="185" customFormat="1" x14ac:dyDescent="0.2"/>
    <row r="4788" s="185" customFormat="1" x14ac:dyDescent="0.2"/>
    <row r="4789" s="185" customFormat="1" x14ac:dyDescent="0.2"/>
    <row r="4790" s="185" customFormat="1" x14ac:dyDescent="0.2"/>
    <row r="4791" s="185" customFormat="1" x14ac:dyDescent="0.2"/>
    <row r="4792" s="185" customFormat="1" x14ac:dyDescent="0.2"/>
    <row r="4793" s="185" customFormat="1" x14ac:dyDescent="0.2"/>
    <row r="4794" s="185" customFormat="1" x14ac:dyDescent="0.2"/>
    <row r="4795" s="185" customFormat="1" x14ac:dyDescent="0.2"/>
    <row r="4796" s="185" customFormat="1" x14ac:dyDescent="0.2"/>
    <row r="4797" s="185" customFormat="1" x14ac:dyDescent="0.2"/>
    <row r="4798" s="185" customFormat="1" x14ac:dyDescent="0.2"/>
    <row r="4799" s="185" customFormat="1" x14ac:dyDescent="0.2"/>
    <row r="4800" s="185" customFormat="1" x14ac:dyDescent="0.2"/>
    <row r="4801" s="185" customFormat="1" x14ac:dyDescent="0.2"/>
    <row r="4802" s="185" customFormat="1" x14ac:dyDescent="0.2"/>
    <row r="4803" s="185" customFormat="1" x14ac:dyDescent="0.2"/>
    <row r="4804" s="185" customFormat="1" x14ac:dyDescent="0.2"/>
    <row r="4805" s="185" customFormat="1" x14ac:dyDescent="0.2"/>
    <row r="4806" s="185" customFormat="1" x14ac:dyDescent="0.2"/>
    <row r="4807" s="185" customFormat="1" x14ac:dyDescent="0.2"/>
    <row r="4808" s="185" customFormat="1" x14ac:dyDescent="0.2"/>
    <row r="4809" s="185" customFormat="1" x14ac:dyDescent="0.2"/>
    <row r="4810" s="185" customFormat="1" x14ac:dyDescent="0.2"/>
    <row r="4811" s="185" customFormat="1" x14ac:dyDescent="0.2"/>
    <row r="4812" s="185" customFormat="1" x14ac:dyDescent="0.2"/>
    <row r="4813" s="185" customFormat="1" x14ac:dyDescent="0.2"/>
    <row r="4814" s="185" customFormat="1" x14ac:dyDescent="0.2"/>
    <row r="4815" s="185" customFormat="1" x14ac:dyDescent="0.2"/>
    <row r="4816" s="185" customFormat="1" x14ac:dyDescent="0.2"/>
    <row r="4817" s="185" customFormat="1" x14ac:dyDescent="0.2"/>
    <row r="4818" s="185" customFormat="1" x14ac:dyDescent="0.2"/>
    <row r="4819" s="185" customFormat="1" x14ac:dyDescent="0.2"/>
    <row r="4820" s="185" customFormat="1" x14ac:dyDescent="0.2"/>
    <row r="4821" s="185" customFormat="1" x14ac:dyDescent="0.2"/>
    <row r="4822" s="185" customFormat="1" x14ac:dyDescent="0.2"/>
    <row r="4823" s="185" customFormat="1" x14ac:dyDescent="0.2"/>
    <row r="4824" s="185" customFormat="1" x14ac:dyDescent="0.2"/>
    <row r="4825" s="185" customFormat="1" x14ac:dyDescent="0.2"/>
    <row r="4826" s="185" customFormat="1" x14ac:dyDescent="0.2"/>
    <row r="4827" s="185" customFormat="1" x14ac:dyDescent="0.2"/>
    <row r="4828" s="185" customFormat="1" x14ac:dyDescent="0.2"/>
    <row r="4829" s="185" customFormat="1" x14ac:dyDescent="0.2"/>
    <row r="4830" s="185" customFormat="1" x14ac:dyDescent="0.2"/>
    <row r="4831" s="185" customFormat="1" x14ac:dyDescent="0.2"/>
    <row r="4832" s="185" customFormat="1" x14ac:dyDescent="0.2"/>
    <row r="4833" s="185" customFormat="1" x14ac:dyDescent="0.2"/>
    <row r="4834" s="185" customFormat="1" x14ac:dyDescent="0.2"/>
    <row r="4835" s="185" customFormat="1" x14ac:dyDescent="0.2"/>
    <row r="4836" s="185" customFormat="1" x14ac:dyDescent="0.2"/>
    <row r="4837" s="185" customFormat="1" x14ac:dyDescent="0.2"/>
    <row r="4838" s="185" customFormat="1" x14ac:dyDescent="0.2"/>
    <row r="4839" s="185" customFormat="1" x14ac:dyDescent="0.2"/>
    <row r="4840" s="185" customFormat="1" x14ac:dyDescent="0.2"/>
    <row r="4841" s="185" customFormat="1" x14ac:dyDescent="0.2"/>
    <row r="4842" s="185" customFormat="1" x14ac:dyDescent="0.2"/>
    <row r="4843" s="185" customFormat="1" x14ac:dyDescent="0.2"/>
    <row r="4844" s="185" customFormat="1" x14ac:dyDescent="0.2"/>
    <row r="4845" s="185" customFormat="1" x14ac:dyDescent="0.2"/>
    <row r="4846" s="185" customFormat="1" x14ac:dyDescent="0.2"/>
    <row r="4847" s="185" customFormat="1" x14ac:dyDescent="0.2"/>
    <row r="4848" s="185" customFormat="1" x14ac:dyDescent="0.2"/>
    <row r="4849" s="185" customFormat="1" x14ac:dyDescent="0.2"/>
    <row r="4850" s="185" customFormat="1" x14ac:dyDescent="0.2"/>
    <row r="4851" s="185" customFormat="1" x14ac:dyDescent="0.2"/>
    <row r="4852" s="185" customFormat="1" x14ac:dyDescent="0.2"/>
    <row r="4853" s="185" customFormat="1" x14ac:dyDescent="0.2"/>
    <row r="4854" s="185" customFormat="1" x14ac:dyDescent="0.2"/>
    <row r="4855" s="185" customFormat="1" x14ac:dyDescent="0.2"/>
    <row r="4856" s="185" customFormat="1" x14ac:dyDescent="0.2"/>
    <row r="4857" s="185" customFormat="1" x14ac:dyDescent="0.2"/>
    <row r="4858" s="185" customFormat="1" x14ac:dyDescent="0.2"/>
    <row r="4859" s="185" customFormat="1" x14ac:dyDescent="0.2"/>
    <row r="4860" s="185" customFormat="1" x14ac:dyDescent="0.2"/>
    <row r="4861" s="185" customFormat="1" x14ac:dyDescent="0.2"/>
    <row r="4862" s="185" customFormat="1" x14ac:dyDescent="0.2"/>
    <row r="4863" s="185" customFormat="1" x14ac:dyDescent="0.2"/>
    <row r="4864" s="185" customFormat="1" x14ac:dyDescent="0.2"/>
    <row r="4865" s="185" customFormat="1" x14ac:dyDescent="0.2"/>
    <row r="4866" s="185" customFormat="1" x14ac:dyDescent="0.2"/>
    <row r="4867" s="185" customFormat="1" x14ac:dyDescent="0.2"/>
    <row r="4868" s="185" customFormat="1" x14ac:dyDescent="0.2"/>
    <row r="4869" s="185" customFormat="1" x14ac:dyDescent="0.2"/>
    <row r="4870" s="185" customFormat="1" x14ac:dyDescent="0.2"/>
    <row r="4871" s="185" customFormat="1" x14ac:dyDescent="0.2"/>
    <row r="4872" s="185" customFormat="1" x14ac:dyDescent="0.2"/>
    <row r="4873" s="185" customFormat="1" x14ac:dyDescent="0.2"/>
    <row r="4874" s="185" customFormat="1" x14ac:dyDescent="0.2"/>
    <row r="4875" s="185" customFormat="1" x14ac:dyDescent="0.2"/>
    <row r="4876" s="185" customFormat="1" x14ac:dyDescent="0.2"/>
    <row r="4877" s="185" customFormat="1" x14ac:dyDescent="0.2"/>
    <row r="4878" s="185" customFormat="1" x14ac:dyDescent="0.2"/>
    <row r="4879" s="185" customFormat="1" x14ac:dyDescent="0.2"/>
    <row r="4880" s="185" customFormat="1" x14ac:dyDescent="0.2"/>
    <row r="4881" s="185" customFormat="1" x14ac:dyDescent="0.2"/>
    <row r="4882" s="185" customFormat="1" x14ac:dyDescent="0.2"/>
    <row r="4883" s="185" customFormat="1" x14ac:dyDescent="0.2"/>
    <row r="4884" s="185" customFormat="1" x14ac:dyDescent="0.2"/>
    <row r="4885" s="185" customFormat="1" x14ac:dyDescent="0.2"/>
    <row r="4886" s="185" customFormat="1" x14ac:dyDescent="0.2"/>
    <row r="4887" s="185" customFormat="1" x14ac:dyDescent="0.2"/>
    <row r="4888" s="185" customFormat="1" x14ac:dyDescent="0.2"/>
    <row r="4889" s="185" customFormat="1" x14ac:dyDescent="0.2"/>
    <row r="4890" s="185" customFormat="1" x14ac:dyDescent="0.2"/>
    <row r="4891" s="185" customFormat="1" x14ac:dyDescent="0.2"/>
    <row r="4892" s="185" customFormat="1" x14ac:dyDescent="0.2"/>
    <row r="4893" s="185" customFormat="1" x14ac:dyDescent="0.2"/>
    <row r="4894" s="185" customFormat="1" x14ac:dyDescent="0.2"/>
    <row r="4895" s="185" customFormat="1" x14ac:dyDescent="0.2"/>
    <row r="4896" s="185" customFormat="1" x14ac:dyDescent="0.2"/>
    <row r="4897" s="185" customFormat="1" x14ac:dyDescent="0.2"/>
    <row r="4898" s="185" customFormat="1" x14ac:dyDescent="0.2"/>
    <row r="4899" s="185" customFormat="1" x14ac:dyDescent="0.2"/>
    <row r="4900" s="185" customFormat="1" x14ac:dyDescent="0.2"/>
    <row r="4901" s="185" customFormat="1" x14ac:dyDescent="0.2"/>
    <row r="4902" s="185" customFormat="1" x14ac:dyDescent="0.2"/>
    <row r="4903" s="185" customFormat="1" x14ac:dyDescent="0.2"/>
    <row r="4904" s="185" customFormat="1" x14ac:dyDescent="0.2"/>
    <row r="4905" s="185" customFormat="1" x14ac:dyDescent="0.2"/>
    <row r="4906" s="185" customFormat="1" x14ac:dyDescent="0.2"/>
    <row r="4907" s="185" customFormat="1" x14ac:dyDescent="0.2"/>
    <row r="4908" s="185" customFormat="1" x14ac:dyDescent="0.2"/>
    <row r="4909" s="185" customFormat="1" x14ac:dyDescent="0.2"/>
    <row r="4910" s="185" customFormat="1" x14ac:dyDescent="0.2"/>
    <row r="4911" s="185" customFormat="1" x14ac:dyDescent="0.2"/>
    <row r="4912" s="185" customFormat="1" x14ac:dyDescent="0.2"/>
    <row r="4913" s="185" customFormat="1" x14ac:dyDescent="0.2"/>
    <row r="4914" s="185" customFormat="1" x14ac:dyDescent="0.2"/>
    <row r="4915" s="185" customFormat="1" x14ac:dyDescent="0.2"/>
    <row r="4916" s="185" customFormat="1" x14ac:dyDescent="0.2"/>
    <row r="4917" s="185" customFormat="1" x14ac:dyDescent="0.2"/>
    <row r="4918" s="185" customFormat="1" x14ac:dyDescent="0.2"/>
    <row r="4919" s="185" customFormat="1" x14ac:dyDescent="0.2"/>
    <row r="4920" s="185" customFormat="1" x14ac:dyDescent="0.2"/>
    <row r="4921" s="185" customFormat="1" x14ac:dyDescent="0.2"/>
    <row r="4922" s="185" customFormat="1" x14ac:dyDescent="0.2"/>
    <row r="4923" s="185" customFormat="1" x14ac:dyDescent="0.2"/>
    <row r="4924" s="185" customFormat="1" x14ac:dyDescent="0.2"/>
    <row r="4925" s="185" customFormat="1" x14ac:dyDescent="0.2"/>
    <row r="4926" s="185" customFormat="1" x14ac:dyDescent="0.2"/>
    <row r="4927" s="185" customFormat="1" x14ac:dyDescent="0.2"/>
    <row r="4928" s="185" customFormat="1" x14ac:dyDescent="0.2"/>
    <row r="4929" s="185" customFormat="1" x14ac:dyDescent="0.2"/>
    <row r="4930" s="185" customFormat="1" x14ac:dyDescent="0.2"/>
    <row r="4931" s="185" customFormat="1" x14ac:dyDescent="0.2"/>
    <row r="4932" s="185" customFormat="1" x14ac:dyDescent="0.2"/>
    <row r="4933" s="185" customFormat="1" x14ac:dyDescent="0.2"/>
    <row r="4934" s="185" customFormat="1" x14ac:dyDescent="0.2"/>
    <row r="4935" s="185" customFormat="1" x14ac:dyDescent="0.2"/>
    <row r="4936" s="185" customFormat="1" x14ac:dyDescent="0.2"/>
    <row r="4937" s="185" customFormat="1" x14ac:dyDescent="0.2"/>
    <row r="4938" s="185" customFormat="1" x14ac:dyDescent="0.2"/>
    <row r="4939" s="185" customFormat="1" x14ac:dyDescent="0.2"/>
    <row r="4940" s="185" customFormat="1" x14ac:dyDescent="0.2"/>
    <row r="4941" s="185" customFormat="1" x14ac:dyDescent="0.2"/>
    <row r="4942" s="185" customFormat="1" x14ac:dyDescent="0.2"/>
    <row r="4943" s="185" customFormat="1" x14ac:dyDescent="0.2"/>
    <row r="4944" s="185" customFormat="1" x14ac:dyDescent="0.2"/>
    <row r="4945" s="185" customFormat="1" x14ac:dyDescent="0.2"/>
    <row r="4946" s="185" customFormat="1" x14ac:dyDescent="0.2"/>
    <row r="4947" s="185" customFormat="1" x14ac:dyDescent="0.2"/>
    <row r="4948" s="185" customFormat="1" x14ac:dyDescent="0.2"/>
    <row r="4949" s="185" customFormat="1" x14ac:dyDescent="0.2"/>
    <row r="4950" s="185" customFormat="1" x14ac:dyDescent="0.2"/>
    <row r="4951" s="185" customFormat="1" x14ac:dyDescent="0.2"/>
    <row r="4952" s="185" customFormat="1" x14ac:dyDescent="0.2"/>
    <row r="4953" s="185" customFormat="1" x14ac:dyDescent="0.2"/>
    <row r="4954" s="185" customFormat="1" x14ac:dyDescent="0.2"/>
    <row r="4955" s="185" customFormat="1" x14ac:dyDescent="0.2"/>
    <row r="4956" s="185" customFormat="1" x14ac:dyDescent="0.2"/>
    <row r="4957" s="185" customFormat="1" x14ac:dyDescent="0.2"/>
    <row r="4958" s="185" customFormat="1" x14ac:dyDescent="0.2"/>
    <row r="4959" s="185" customFormat="1" x14ac:dyDescent="0.2"/>
    <row r="4960" s="185" customFormat="1" x14ac:dyDescent="0.2"/>
    <row r="4961" s="185" customFormat="1" x14ac:dyDescent="0.2"/>
    <row r="4962" s="185" customFormat="1" x14ac:dyDescent="0.2"/>
    <row r="4963" s="185" customFormat="1" x14ac:dyDescent="0.2"/>
    <row r="4964" s="185" customFormat="1" x14ac:dyDescent="0.2"/>
    <row r="4965" s="185" customFormat="1" x14ac:dyDescent="0.2"/>
    <row r="4966" s="185" customFormat="1" x14ac:dyDescent="0.2"/>
    <row r="4967" s="185" customFormat="1" x14ac:dyDescent="0.2"/>
    <row r="4968" s="185" customFormat="1" x14ac:dyDescent="0.2"/>
    <row r="4969" s="185" customFormat="1" x14ac:dyDescent="0.2"/>
    <row r="4970" s="185" customFormat="1" x14ac:dyDescent="0.2"/>
    <row r="4971" s="185" customFormat="1" x14ac:dyDescent="0.2"/>
    <row r="4972" s="185" customFormat="1" x14ac:dyDescent="0.2"/>
    <row r="4973" s="185" customFormat="1" x14ac:dyDescent="0.2"/>
    <row r="4974" s="185" customFormat="1" x14ac:dyDescent="0.2"/>
    <row r="4975" s="185" customFormat="1" x14ac:dyDescent="0.2"/>
    <row r="4976" s="185" customFormat="1" x14ac:dyDescent="0.2"/>
    <row r="4977" s="185" customFormat="1" x14ac:dyDescent="0.2"/>
    <row r="4978" s="185" customFormat="1" x14ac:dyDescent="0.2"/>
    <row r="4979" s="185" customFormat="1" x14ac:dyDescent="0.2"/>
    <row r="4980" s="185" customFormat="1" x14ac:dyDescent="0.2"/>
    <row r="4981" s="185" customFormat="1" x14ac:dyDescent="0.2"/>
    <row r="4982" s="185" customFormat="1" x14ac:dyDescent="0.2"/>
    <row r="4983" s="185" customFormat="1" x14ac:dyDescent="0.2"/>
    <row r="4984" s="185" customFormat="1" x14ac:dyDescent="0.2"/>
    <row r="4985" s="185" customFormat="1" x14ac:dyDescent="0.2"/>
    <row r="4986" s="185" customFormat="1" x14ac:dyDescent="0.2"/>
    <row r="4987" s="185" customFormat="1" x14ac:dyDescent="0.2"/>
    <row r="4988" s="185" customFormat="1" x14ac:dyDescent="0.2"/>
    <row r="4989" s="185" customFormat="1" x14ac:dyDescent="0.2"/>
    <row r="4990" s="185" customFormat="1" x14ac:dyDescent="0.2"/>
    <row r="4991" s="185" customFormat="1" x14ac:dyDescent="0.2"/>
    <row r="4992" s="185" customFormat="1" x14ac:dyDescent="0.2"/>
    <row r="4993" s="185" customFormat="1" x14ac:dyDescent="0.2"/>
    <row r="4994" s="185" customFormat="1" x14ac:dyDescent="0.2"/>
    <row r="4995" s="185" customFormat="1" x14ac:dyDescent="0.2"/>
    <row r="4996" s="185" customFormat="1" x14ac:dyDescent="0.2"/>
    <row r="4997" s="185" customFormat="1" x14ac:dyDescent="0.2"/>
    <row r="4998" s="185" customFormat="1" x14ac:dyDescent="0.2"/>
    <row r="4999" s="185" customFormat="1" x14ac:dyDescent="0.2"/>
    <row r="5000" s="185" customFormat="1" x14ac:dyDescent="0.2"/>
    <row r="5001" s="185" customFormat="1" x14ac:dyDescent="0.2"/>
    <row r="5002" s="185" customFormat="1" x14ac:dyDescent="0.2"/>
    <row r="5003" s="185" customFormat="1" x14ac:dyDescent="0.2"/>
    <row r="5004" s="185" customFormat="1" x14ac:dyDescent="0.2"/>
    <row r="5005" s="185" customFormat="1" x14ac:dyDescent="0.2"/>
    <row r="5006" s="185" customFormat="1" x14ac:dyDescent="0.2"/>
    <row r="5007" s="185" customFormat="1" x14ac:dyDescent="0.2"/>
    <row r="5008" s="185" customFormat="1" x14ac:dyDescent="0.2"/>
    <row r="5009" s="185" customFormat="1" x14ac:dyDescent="0.2"/>
    <row r="5010" s="185" customFormat="1" x14ac:dyDescent="0.2"/>
    <row r="5011" s="185" customFormat="1" x14ac:dyDescent="0.2"/>
    <row r="5012" s="185" customFormat="1" x14ac:dyDescent="0.2"/>
    <row r="5013" s="185" customFormat="1" x14ac:dyDescent="0.2"/>
    <row r="5014" s="185" customFormat="1" x14ac:dyDescent="0.2"/>
    <row r="5015" s="185" customFormat="1" x14ac:dyDescent="0.2"/>
    <row r="5016" s="185" customFormat="1" x14ac:dyDescent="0.2"/>
    <row r="5017" s="185" customFormat="1" x14ac:dyDescent="0.2"/>
    <row r="5018" s="185" customFormat="1" x14ac:dyDescent="0.2"/>
    <row r="5019" s="185" customFormat="1" x14ac:dyDescent="0.2"/>
    <row r="5020" s="185" customFormat="1" x14ac:dyDescent="0.2"/>
    <row r="5021" s="185" customFormat="1" x14ac:dyDescent="0.2"/>
    <row r="5022" s="185" customFormat="1" x14ac:dyDescent="0.2"/>
    <row r="5023" s="185" customFormat="1" x14ac:dyDescent="0.2"/>
    <row r="5024" s="185" customFormat="1" x14ac:dyDescent="0.2"/>
    <row r="5025" s="185" customFormat="1" x14ac:dyDescent="0.2"/>
    <row r="5026" s="185" customFormat="1" x14ac:dyDescent="0.2"/>
    <row r="5027" s="185" customFormat="1" x14ac:dyDescent="0.2"/>
    <row r="5028" s="185" customFormat="1" x14ac:dyDescent="0.2"/>
    <row r="5029" s="185" customFormat="1" x14ac:dyDescent="0.2"/>
    <row r="5030" s="185" customFormat="1" x14ac:dyDescent="0.2"/>
    <row r="5031" s="185" customFormat="1" x14ac:dyDescent="0.2"/>
    <row r="5032" s="185" customFormat="1" x14ac:dyDescent="0.2"/>
    <row r="5033" s="185" customFormat="1" x14ac:dyDescent="0.2"/>
    <row r="5034" s="185" customFormat="1" x14ac:dyDescent="0.2"/>
    <row r="5035" s="185" customFormat="1" x14ac:dyDescent="0.2"/>
    <row r="5036" s="185" customFormat="1" x14ac:dyDescent="0.2"/>
    <row r="5037" s="185" customFormat="1" x14ac:dyDescent="0.2"/>
    <row r="5038" s="185" customFormat="1" x14ac:dyDescent="0.2"/>
    <row r="5039" s="185" customFormat="1" x14ac:dyDescent="0.2"/>
    <row r="5040" s="185" customFormat="1" x14ac:dyDescent="0.2"/>
    <row r="5041" s="185" customFormat="1" x14ac:dyDescent="0.2"/>
    <row r="5042" s="185" customFormat="1" x14ac:dyDescent="0.2"/>
    <row r="5043" s="185" customFormat="1" x14ac:dyDescent="0.2"/>
    <row r="5044" s="185" customFormat="1" x14ac:dyDescent="0.2"/>
    <row r="5045" s="185" customFormat="1" x14ac:dyDescent="0.2"/>
    <row r="5046" s="185" customFormat="1" x14ac:dyDescent="0.2"/>
    <row r="5047" s="185" customFormat="1" x14ac:dyDescent="0.2"/>
    <row r="5048" s="185" customFormat="1" x14ac:dyDescent="0.2"/>
    <row r="5049" s="185" customFormat="1" x14ac:dyDescent="0.2"/>
    <row r="5050" s="185" customFormat="1" x14ac:dyDescent="0.2"/>
    <row r="5051" s="185" customFormat="1" x14ac:dyDescent="0.2"/>
    <row r="5052" s="185" customFormat="1" x14ac:dyDescent="0.2"/>
    <row r="5053" s="185" customFormat="1" x14ac:dyDescent="0.2"/>
    <row r="5054" s="185" customFormat="1" x14ac:dyDescent="0.2"/>
    <row r="5055" s="185" customFormat="1" x14ac:dyDescent="0.2"/>
    <row r="5056" s="185" customFormat="1" x14ac:dyDescent="0.2"/>
    <row r="5057" s="185" customFormat="1" x14ac:dyDescent="0.2"/>
    <row r="5058" s="185" customFormat="1" x14ac:dyDescent="0.2"/>
    <row r="5059" s="185" customFormat="1" x14ac:dyDescent="0.2"/>
    <row r="5060" s="185" customFormat="1" x14ac:dyDescent="0.2"/>
    <row r="5061" s="185" customFormat="1" x14ac:dyDescent="0.2"/>
    <row r="5062" s="185" customFormat="1" x14ac:dyDescent="0.2"/>
    <row r="5063" s="185" customFormat="1" x14ac:dyDescent="0.2"/>
    <row r="5064" s="185" customFormat="1" x14ac:dyDescent="0.2"/>
    <row r="5065" s="185" customFormat="1" x14ac:dyDescent="0.2"/>
    <row r="5066" s="185" customFormat="1" x14ac:dyDescent="0.2"/>
    <row r="5067" s="185" customFormat="1" x14ac:dyDescent="0.2"/>
    <row r="5068" s="185" customFormat="1" x14ac:dyDescent="0.2"/>
    <row r="5069" s="185" customFormat="1" x14ac:dyDescent="0.2"/>
    <row r="5070" s="185" customFormat="1" x14ac:dyDescent="0.2"/>
    <row r="5071" s="185" customFormat="1" x14ac:dyDescent="0.2"/>
    <row r="5072" s="185" customFormat="1" x14ac:dyDescent="0.2"/>
    <row r="5073" s="185" customFormat="1" x14ac:dyDescent="0.2"/>
    <row r="5074" s="185" customFormat="1" x14ac:dyDescent="0.2"/>
    <row r="5075" s="185" customFormat="1" x14ac:dyDescent="0.2"/>
    <row r="5076" s="185" customFormat="1" x14ac:dyDescent="0.2"/>
    <row r="5077" s="185" customFormat="1" x14ac:dyDescent="0.2"/>
    <row r="5078" s="185" customFormat="1" x14ac:dyDescent="0.2"/>
    <row r="5079" s="185" customFormat="1" x14ac:dyDescent="0.2"/>
    <row r="5080" s="185" customFormat="1" x14ac:dyDescent="0.2"/>
    <row r="5081" s="185" customFormat="1" x14ac:dyDescent="0.2"/>
    <row r="5082" s="185" customFormat="1" x14ac:dyDescent="0.2"/>
    <row r="5083" s="185" customFormat="1" x14ac:dyDescent="0.2"/>
    <row r="5084" s="185" customFormat="1" x14ac:dyDescent="0.2"/>
    <row r="5085" s="185" customFormat="1" x14ac:dyDescent="0.2"/>
    <row r="5086" s="185" customFormat="1" x14ac:dyDescent="0.2"/>
    <row r="5087" s="185" customFormat="1" x14ac:dyDescent="0.2"/>
    <row r="5088" s="185" customFormat="1" x14ac:dyDescent="0.2"/>
    <row r="5089" s="185" customFormat="1" x14ac:dyDescent="0.2"/>
    <row r="5090" s="185" customFormat="1" x14ac:dyDescent="0.2"/>
    <row r="5091" s="185" customFormat="1" x14ac:dyDescent="0.2"/>
    <row r="5092" s="185" customFormat="1" x14ac:dyDescent="0.2"/>
    <row r="5093" s="185" customFormat="1" x14ac:dyDescent="0.2"/>
    <row r="5094" s="185" customFormat="1" x14ac:dyDescent="0.2"/>
    <row r="5095" s="185" customFormat="1" x14ac:dyDescent="0.2"/>
    <row r="5096" s="185" customFormat="1" x14ac:dyDescent="0.2"/>
    <row r="5097" s="185" customFormat="1" x14ac:dyDescent="0.2"/>
    <row r="5098" s="185" customFormat="1" x14ac:dyDescent="0.2"/>
    <row r="5099" s="185" customFormat="1" x14ac:dyDescent="0.2"/>
    <row r="5100" s="185" customFormat="1" x14ac:dyDescent="0.2"/>
    <row r="5101" s="185" customFormat="1" x14ac:dyDescent="0.2"/>
    <row r="5102" s="185" customFormat="1" x14ac:dyDescent="0.2"/>
    <row r="5103" s="185" customFormat="1" x14ac:dyDescent="0.2"/>
    <row r="5104" s="185" customFormat="1" x14ac:dyDescent="0.2"/>
    <row r="5105" s="185" customFormat="1" x14ac:dyDescent="0.2"/>
    <row r="5106" s="185" customFormat="1" x14ac:dyDescent="0.2"/>
    <row r="5107" s="185" customFormat="1" x14ac:dyDescent="0.2"/>
    <row r="5108" s="185" customFormat="1" x14ac:dyDescent="0.2"/>
    <row r="5109" s="185" customFormat="1" x14ac:dyDescent="0.2"/>
    <row r="5110" s="185" customFormat="1" x14ac:dyDescent="0.2"/>
    <row r="5111" s="185" customFormat="1" x14ac:dyDescent="0.2"/>
    <row r="5112" s="185" customFormat="1" x14ac:dyDescent="0.2"/>
    <row r="5113" s="185" customFormat="1" x14ac:dyDescent="0.2"/>
    <row r="5114" s="185" customFormat="1" x14ac:dyDescent="0.2"/>
    <row r="5115" s="185" customFormat="1" x14ac:dyDescent="0.2"/>
    <row r="5116" s="185" customFormat="1" x14ac:dyDescent="0.2"/>
    <row r="5117" s="185" customFormat="1" x14ac:dyDescent="0.2"/>
    <row r="5118" s="185" customFormat="1" x14ac:dyDescent="0.2"/>
    <row r="5119" s="185" customFormat="1" x14ac:dyDescent="0.2"/>
    <row r="5120" s="185" customFormat="1" x14ac:dyDescent="0.2"/>
    <row r="5121" s="185" customFormat="1" x14ac:dyDescent="0.2"/>
    <row r="5122" s="185" customFormat="1" x14ac:dyDescent="0.2"/>
    <row r="5123" s="185" customFormat="1" x14ac:dyDescent="0.2"/>
    <row r="5124" s="185" customFormat="1" x14ac:dyDescent="0.2"/>
    <row r="5125" s="185" customFormat="1" x14ac:dyDescent="0.2"/>
    <row r="5126" s="185" customFormat="1" x14ac:dyDescent="0.2"/>
    <row r="5127" s="185" customFormat="1" x14ac:dyDescent="0.2"/>
    <row r="5128" s="185" customFormat="1" x14ac:dyDescent="0.2"/>
    <row r="5129" s="185" customFormat="1" x14ac:dyDescent="0.2"/>
    <row r="5130" s="185" customFormat="1" x14ac:dyDescent="0.2"/>
    <row r="5131" s="185" customFormat="1" x14ac:dyDescent="0.2"/>
    <row r="5132" s="185" customFormat="1" x14ac:dyDescent="0.2"/>
    <row r="5133" s="185" customFormat="1" x14ac:dyDescent="0.2"/>
    <row r="5134" s="185" customFormat="1" x14ac:dyDescent="0.2"/>
    <row r="5135" s="185" customFormat="1" x14ac:dyDescent="0.2"/>
    <row r="5136" s="185" customFormat="1" x14ac:dyDescent="0.2"/>
    <row r="5137" s="185" customFormat="1" x14ac:dyDescent="0.2"/>
    <row r="5138" s="185" customFormat="1" x14ac:dyDescent="0.2"/>
    <row r="5139" s="185" customFormat="1" x14ac:dyDescent="0.2"/>
    <row r="5140" s="185" customFormat="1" x14ac:dyDescent="0.2"/>
    <row r="5141" s="185" customFormat="1" x14ac:dyDescent="0.2"/>
    <row r="5142" s="185" customFormat="1" x14ac:dyDescent="0.2"/>
    <row r="5143" s="185" customFormat="1" x14ac:dyDescent="0.2"/>
    <row r="5144" s="185" customFormat="1" x14ac:dyDescent="0.2"/>
    <row r="5145" s="185" customFormat="1" x14ac:dyDescent="0.2"/>
    <row r="5146" s="185" customFormat="1" x14ac:dyDescent="0.2"/>
    <row r="5147" s="185" customFormat="1" x14ac:dyDescent="0.2"/>
    <row r="5148" s="185" customFormat="1" x14ac:dyDescent="0.2"/>
    <row r="5149" s="185" customFormat="1" x14ac:dyDescent="0.2"/>
    <row r="5150" s="185" customFormat="1" x14ac:dyDescent="0.2"/>
    <row r="5151" s="185" customFormat="1" x14ac:dyDescent="0.2"/>
    <row r="5152" s="185" customFormat="1" x14ac:dyDescent="0.2"/>
    <row r="5153" s="185" customFormat="1" x14ac:dyDescent="0.2"/>
    <row r="5154" s="185" customFormat="1" x14ac:dyDescent="0.2"/>
    <row r="5155" s="185" customFormat="1" x14ac:dyDescent="0.2"/>
    <row r="5156" s="185" customFormat="1" x14ac:dyDescent="0.2"/>
    <row r="5157" s="185" customFormat="1" x14ac:dyDescent="0.2"/>
    <row r="5158" s="185" customFormat="1" x14ac:dyDescent="0.2"/>
    <row r="5159" s="185" customFormat="1" x14ac:dyDescent="0.2"/>
    <row r="5160" s="185" customFormat="1" x14ac:dyDescent="0.2"/>
    <row r="5161" s="185" customFormat="1" x14ac:dyDescent="0.2"/>
    <row r="5162" s="185" customFormat="1" x14ac:dyDescent="0.2"/>
    <row r="5163" s="185" customFormat="1" x14ac:dyDescent="0.2"/>
    <row r="5164" s="185" customFormat="1" x14ac:dyDescent="0.2"/>
    <row r="5165" s="185" customFormat="1" x14ac:dyDescent="0.2"/>
    <row r="5166" s="185" customFormat="1" x14ac:dyDescent="0.2"/>
    <row r="5167" s="185" customFormat="1" x14ac:dyDescent="0.2"/>
    <row r="5168" s="185" customFormat="1" x14ac:dyDescent="0.2"/>
    <row r="5169" s="185" customFormat="1" x14ac:dyDescent="0.2"/>
    <row r="5170" s="185" customFormat="1" x14ac:dyDescent="0.2"/>
    <row r="5171" s="185" customFormat="1" x14ac:dyDescent="0.2"/>
    <row r="5172" s="185" customFormat="1" x14ac:dyDescent="0.2"/>
    <row r="5173" s="185" customFormat="1" x14ac:dyDescent="0.2"/>
    <row r="5174" s="185" customFormat="1" x14ac:dyDescent="0.2"/>
    <row r="5175" s="185" customFormat="1" x14ac:dyDescent="0.2"/>
    <row r="5176" s="185" customFormat="1" x14ac:dyDescent="0.2"/>
    <row r="5177" s="185" customFormat="1" x14ac:dyDescent="0.2"/>
    <row r="5178" s="185" customFormat="1" x14ac:dyDescent="0.2"/>
    <row r="5179" s="185" customFormat="1" x14ac:dyDescent="0.2"/>
    <row r="5180" s="185" customFormat="1" x14ac:dyDescent="0.2"/>
    <row r="5181" s="185" customFormat="1" x14ac:dyDescent="0.2"/>
    <row r="5182" s="185" customFormat="1" x14ac:dyDescent="0.2"/>
    <row r="5183" s="185" customFormat="1" x14ac:dyDescent="0.2"/>
    <row r="5184" s="185" customFormat="1" x14ac:dyDescent="0.2"/>
    <row r="5185" s="185" customFormat="1" x14ac:dyDescent="0.2"/>
    <row r="5186" s="185" customFormat="1" x14ac:dyDescent="0.2"/>
    <row r="5187" s="185" customFormat="1" x14ac:dyDescent="0.2"/>
    <row r="5188" s="185" customFormat="1" x14ac:dyDescent="0.2"/>
    <row r="5189" s="185" customFormat="1" x14ac:dyDescent="0.2"/>
    <row r="5190" s="185" customFormat="1" x14ac:dyDescent="0.2"/>
    <row r="5191" s="185" customFormat="1" x14ac:dyDescent="0.2"/>
    <row r="5192" s="185" customFormat="1" x14ac:dyDescent="0.2"/>
    <row r="5193" s="185" customFormat="1" x14ac:dyDescent="0.2"/>
    <row r="5194" s="185" customFormat="1" x14ac:dyDescent="0.2"/>
    <row r="5195" s="185" customFormat="1" x14ac:dyDescent="0.2"/>
    <row r="5196" s="185" customFormat="1" x14ac:dyDescent="0.2"/>
    <row r="5197" s="185" customFormat="1" x14ac:dyDescent="0.2"/>
    <row r="5198" s="185" customFormat="1" x14ac:dyDescent="0.2"/>
    <row r="5199" s="185" customFormat="1" x14ac:dyDescent="0.2"/>
    <row r="5200" s="185" customFormat="1" x14ac:dyDescent="0.2"/>
    <row r="5201" s="185" customFormat="1" x14ac:dyDescent="0.2"/>
    <row r="5202" s="185" customFormat="1" x14ac:dyDescent="0.2"/>
    <row r="5203" s="185" customFormat="1" x14ac:dyDescent="0.2"/>
    <row r="5204" s="185" customFormat="1" x14ac:dyDescent="0.2"/>
    <row r="5205" s="185" customFormat="1" x14ac:dyDescent="0.2"/>
    <row r="5206" s="185" customFormat="1" x14ac:dyDescent="0.2"/>
    <row r="5207" s="185" customFormat="1" x14ac:dyDescent="0.2"/>
    <row r="5208" s="185" customFormat="1" x14ac:dyDescent="0.2"/>
    <row r="5209" s="185" customFormat="1" x14ac:dyDescent="0.2"/>
    <row r="5210" s="185" customFormat="1" x14ac:dyDescent="0.2"/>
    <row r="5211" s="185" customFormat="1" x14ac:dyDescent="0.2"/>
    <row r="5212" s="185" customFormat="1" x14ac:dyDescent="0.2"/>
    <row r="5213" s="185" customFormat="1" x14ac:dyDescent="0.2"/>
    <row r="5214" s="185" customFormat="1" x14ac:dyDescent="0.2"/>
    <row r="5215" s="185" customFormat="1" x14ac:dyDescent="0.2"/>
    <row r="5216" s="185" customFormat="1" x14ac:dyDescent="0.2"/>
    <row r="5217" s="185" customFormat="1" x14ac:dyDescent="0.2"/>
    <row r="5218" s="185" customFormat="1" x14ac:dyDescent="0.2"/>
    <row r="5219" s="185" customFormat="1" x14ac:dyDescent="0.2"/>
    <row r="5220" s="185" customFormat="1" x14ac:dyDescent="0.2"/>
    <row r="5221" s="185" customFormat="1" x14ac:dyDescent="0.2"/>
    <row r="5222" s="185" customFormat="1" x14ac:dyDescent="0.2"/>
    <row r="5223" s="185" customFormat="1" x14ac:dyDescent="0.2"/>
    <row r="5224" s="185" customFormat="1" x14ac:dyDescent="0.2"/>
    <row r="5225" s="185" customFormat="1" x14ac:dyDescent="0.2"/>
    <row r="5226" s="185" customFormat="1" x14ac:dyDescent="0.2"/>
    <row r="5227" s="185" customFormat="1" x14ac:dyDescent="0.2"/>
    <row r="5228" s="185" customFormat="1" x14ac:dyDescent="0.2"/>
    <row r="5229" s="185" customFormat="1" x14ac:dyDescent="0.2"/>
    <row r="5230" s="185" customFormat="1" x14ac:dyDescent="0.2"/>
    <row r="5231" s="185" customFormat="1" x14ac:dyDescent="0.2"/>
    <row r="5232" s="185" customFormat="1" x14ac:dyDescent="0.2"/>
    <row r="5233" s="185" customFormat="1" x14ac:dyDescent="0.2"/>
    <row r="5234" s="185" customFormat="1" x14ac:dyDescent="0.2"/>
    <row r="5235" s="185" customFormat="1" x14ac:dyDescent="0.2"/>
    <row r="5236" s="185" customFormat="1" x14ac:dyDescent="0.2"/>
    <row r="5237" s="185" customFormat="1" x14ac:dyDescent="0.2"/>
    <row r="5238" s="185" customFormat="1" x14ac:dyDescent="0.2"/>
    <row r="5239" s="185" customFormat="1" x14ac:dyDescent="0.2"/>
    <row r="5240" s="185" customFormat="1" x14ac:dyDescent="0.2"/>
    <row r="5241" s="185" customFormat="1" x14ac:dyDescent="0.2"/>
    <row r="5242" s="185" customFormat="1" x14ac:dyDescent="0.2"/>
    <row r="5243" s="185" customFormat="1" x14ac:dyDescent="0.2"/>
    <row r="5244" s="185" customFormat="1" x14ac:dyDescent="0.2"/>
    <row r="5245" s="185" customFormat="1" x14ac:dyDescent="0.2"/>
    <row r="5246" s="185" customFormat="1" x14ac:dyDescent="0.2"/>
    <row r="5247" s="185" customFormat="1" x14ac:dyDescent="0.2"/>
    <row r="5248" s="185" customFormat="1" x14ac:dyDescent="0.2"/>
    <row r="5249" s="185" customFormat="1" x14ac:dyDescent="0.2"/>
    <row r="5250" s="185" customFormat="1" x14ac:dyDescent="0.2"/>
    <row r="5251" s="185" customFormat="1" x14ac:dyDescent="0.2"/>
    <row r="5252" s="185" customFormat="1" x14ac:dyDescent="0.2"/>
    <row r="5253" s="185" customFormat="1" x14ac:dyDescent="0.2"/>
    <row r="5254" s="185" customFormat="1" x14ac:dyDescent="0.2"/>
    <row r="5255" s="185" customFormat="1" x14ac:dyDescent="0.2"/>
    <row r="5256" s="185" customFormat="1" x14ac:dyDescent="0.2"/>
    <row r="5257" s="185" customFormat="1" x14ac:dyDescent="0.2"/>
    <row r="5258" s="185" customFormat="1" x14ac:dyDescent="0.2"/>
    <row r="5259" s="185" customFormat="1" x14ac:dyDescent="0.2"/>
    <row r="5260" s="185" customFormat="1" x14ac:dyDescent="0.2"/>
    <row r="5261" s="185" customFormat="1" x14ac:dyDescent="0.2"/>
    <row r="5262" s="185" customFormat="1" x14ac:dyDescent="0.2"/>
    <row r="5263" s="185" customFormat="1" x14ac:dyDescent="0.2"/>
    <row r="5264" s="185" customFormat="1" x14ac:dyDescent="0.2"/>
    <row r="5265" s="185" customFormat="1" x14ac:dyDescent="0.2"/>
    <row r="5266" s="185" customFormat="1" x14ac:dyDescent="0.2"/>
    <row r="5267" s="185" customFormat="1" x14ac:dyDescent="0.2"/>
    <row r="5268" s="185" customFormat="1" x14ac:dyDescent="0.2"/>
    <row r="5269" s="185" customFormat="1" x14ac:dyDescent="0.2"/>
    <row r="5270" s="185" customFormat="1" x14ac:dyDescent="0.2"/>
    <row r="5271" s="185" customFormat="1" x14ac:dyDescent="0.2"/>
    <row r="5272" s="185" customFormat="1" x14ac:dyDescent="0.2"/>
    <row r="5273" s="185" customFormat="1" x14ac:dyDescent="0.2"/>
    <row r="5274" s="185" customFormat="1" x14ac:dyDescent="0.2"/>
    <row r="5275" s="185" customFormat="1" x14ac:dyDescent="0.2"/>
    <row r="5276" s="185" customFormat="1" x14ac:dyDescent="0.2"/>
    <row r="5277" s="185" customFormat="1" x14ac:dyDescent="0.2"/>
    <row r="5278" s="185" customFormat="1" x14ac:dyDescent="0.2"/>
    <row r="5279" s="185" customFormat="1" x14ac:dyDescent="0.2"/>
    <row r="5280" s="185" customFormat="1" x14ac:dyDescent="0.2"/>
    <row r="5281" s="185" customFormat="1" x14ac:dyDescent="0.2"/>
    <row r="5282" s="185" customFormat="1" x14ac:dyDescent="0.2"/>
    <row r="5283" s="185" customFormat="1" x14ac:dyDescent="0.2"/>
    <row r="5284" s="185" customFormat="1" x14ac:dyDescent="0.2"/>
    <row r="5285" s="185" customFormat="1" x14ac:dyDescent="0.2"/>
    <row r="5286" s="185" customFormat="1" x14ac:dyDescent="0.2"/>
    <row r="5287" s="185" customFormat="1" x14ac:dyDescent="0.2"/>
    <row r="5288" s="185" customFormat="1" x14ac:dyDescent="0.2"/>
    <row r="5289" s="185" customFormat="1" x14ac:dyDescent="0.2"/>
    <row r="5290" s="185" customFormat="1" x14ac:dyDescent="0.2"/>
    <row r="5291" s="185" customFormat="1" x14ac:dyDescent="0.2"/>
    <row r="5292" s="185" customFormat="1" x14ac:dyDescent="0.2"/>
    <row r="5293" s="185" customFormat="1" x14ac:dyDescent="0.2"/>
    <row r="5294" s="185" customFormat="1" x14ac:dyDescent="0.2"/>
    <row r="5295" s="185" customFormat="1" x14ac:dyDescent="0.2"/>
    <row r="5296" s="185" customFormat="1" x14ac:dyDescent="0.2"/>
    <row r="5297" s="185" customFormat="1" x14ac:dyDescent="0.2"/>
    <row r="5298" s="185" customFormat="1" x14ac:dyDescent="0.2"/>
    <row r="5299" s="185" customFormat="1" x14ac:dyDescent="0.2"/>
    <row r="5300" s="185" customFormat="1" x14ac:dyDescent="0.2"/>
    <row r="5301" s="185" customFormat="1" x14ac:dyDescent="0.2"/>
    <row r="5302" s="185" customFormat="1" x14ac:dyDescent="0.2"/>
    <row r="5303" s="185" customFormat="1" x14ac:dyDescent="0.2"/>
    <row r="5304" s="185" customFormat="1" x14ac:dyDescent="0.2"/>
    <row r="5305" s="185" customFormat="1" x14ac:dyDescent="0.2"/>
    <row r="5306" s="185" customFormat="1" x14ac:dyDescent="0.2"/>
    <row r="5307" s="185" customFormat="1" x14ac:dyDescent="0.2"/>
    <row r="5308" s="185" customFormat="1" x14ac:dyDescent="0.2"/>
    <row r="5309" s="185" customFormat="1" x14ac:dyDescent="0.2"/>
    <row r="5310" s="185" customFormat="1" x14ac:dyDescent="0.2"/>
    <row r="5311" s="185" customFormat="1" x14ac:dyDescent="0.2"/>
    <row r="5312" s="185" customFormat="1" x14ac:dyDescent="0.2"/>
    <row r="5313" s="185" customFormat="1" x14ac:dyDescent="0.2"/>
    <row r="5314" s="185" customFormat="1" x14ac:dyDescent="0.2"/>
    <row r="5315" s="185" customFormat="1" x14ac:dyDescent="0.2"/>
    <row r="5316" s="185" customFormat="1" x14ac:dyDescent="0.2"/>
    <row r="5317" s="185" customFormat="1" x14ac:dyDescent="0.2"/>
    <row r="5318" s="185" customFormat="1" x14ac:dyDescent="0.2"/>
    <row r="5319" s="185" customFormat="1" x14ac:dyDescent="0.2"/>
    <row r="5320" s="185" customFormat="1" x14ac:dyDescent="0.2"/>
    <row r="5321" s="185" customFormat="1" x14ac:dyDescent="0.2"/>
    <row r="5322" s="185" customFormat="1" x14ac:dyDescent="0.2"/>
    <row r="5323" s="185" customFormat="1" x14ac:dyDescent="0.2"/>
    <row r="5324" s="185" customFormat="1" x14ac:dyDescent="0.2"/>
    <row r="5325" s="185" customFormat="1" x14ac:dyDescent="0.2"/>
    <row r="5326" s="185" customFormat="1" x14ac:dyDescent="0.2"/>
    <row r="5327" s="185" customFormat="1" x14ac:dyDescent="0.2"/>
    <row r="5328" s="185" customFormat="1" x14ac:dyDescent="0.2"/>
    <row r="5329" s="185" customFormat="1" x14ac:dyDescent="0.2"/>
    <row r="5330" s="185" customFormat="1" x14ac:dyDescent="0.2"/>
    <row r="5331" s="185" customFormat="1" x14ac:dyDescent="0.2"/>
    <row r="5332" s="185" customFormat="1" x14ac:dyDescent="0.2"/>
    <row r="5333" s="185" customFormat="1" x14ac:dyDescent="0.2"/>
    <row r="5334" s="185" customFormat="1" x14ac:dyDescent="0.2"/>
    <row r="5335" s="185" customFormat="1" x14ac:dyDescent="0.2"/>
    <row r="5336" s="185" customFormat="1" x14ac:dyDescent="0.2"/>
    <row r="5337" s="185" customFormat="1" x14ac:dyDescent="0.2"/>
    <row r="5338" s="185" customFormat="1" x14ac:dyDescent="0.2"/>
    <row r="5339" s="185" customFormat="1" x14ac:dyDescent="0.2"/>
    <row r="5340" s="185" customFormat="1" x14ac:dyDescent="0.2"/>
    <row r="5341" s="185" customFormat="1" x14ac:dyDescent="0.2"/>
    <row r="5342" s="185" customFormat="1" x14ac:dyDescent="0.2"/>
    <row r="5343" s="185" customFormat="1" x14ac:dyDescent="0.2"/>
    <row r="5344" s="185" customFormat="1" x14ac:dyDescent="0.2"/>
    <row r="5345" s="185" customFormat="1" x14ac:dyDescent="0.2"/>
    <row r="5346" s="185" customFormat="1" x14ac:dyDescent="0.2"/>
    <row r="5347" s="185" customFormat="1" x14ac:dyDescent="0.2"/>
    <row r="5348" s="185" customFormat="1" x14ac:dyDescent="0.2"/>
    <row r="5349" s="185" customFormat="1" x14ac:dyDescent="0.2"/>
    <row r="5350" s="185" customFormat="1" x14ac:dyDescent="0.2"/>
    <row r="5351" s="185" customFormat="1" x14ac:dyDescent="0.2"/>
    <row r="5352" s="185" customFormat="1" x14ac:dyDescent="0.2"/>
    <row r="5353" s="185" customFormat="1" x14ac:dyDescent="0.2"/>
    <row r="5354" s="185" customFormat="1" x14ac:dyDescent="0.2"/>
    <row r="5355" s="185" customFormat="1" x14ac:dyDescent="0.2"/>
    <row r="5356" s="185" customFormat="1" x14ac:dyDescent="0.2"/>
    <row r="5357" s="185" customFormat="1" x14ac:dyDescent="0.2"/>
    <row r="5358" s="185" customFormat="1" x14ac:dyDescent="0.2"/>
    <row r="5359" s="185" customFormat="1" x14ac:dyDescent="0.2"/>
    <row r="5360" s="185" customFormat="1" x14ac:dyDescent="0.2"/>
    <row r="5361" s="185" customFormat="1" x14ac:dyDescent="0.2"/>
    <row r="5362" s="185" customFormat="1" x14ac:dyDescent="0.2"/>
    <row r="5363" s="185" customFormat="1" x14ac:dyDescent="0.2"/>
    <row r="5364" s="185" customFormat="1" x14ac:dyDescent="0.2"/>
    <row r="5365" s="185" customFormat="1" x14ac:dyDescent="0.2"/>
    <row r="5366" s="185" customFormat="1" x14ac:dyDescent="0.2"/>
    <row r="5367" s="185" customFormat="1" x14ac:dyDescent="0.2"/>
    <row r="5368" s="185" customFormat="1" x14ac:dyDescent="0.2"/>
    <row r="5369" s="185" customFormat="1" x14ac:dyDescent="0.2"/>
    <row r="5370" s="185" customFormat="1" x14ac:dyDescent="0.2"/>
    <row r="5371" s="185" customFormat="1" x14ac:dyDescent="0.2"/>
    <row r="5372" s="185" customFormat="1" x14ac:dyDescent="0.2"/>
    <row r="5373" s="185" customFormat="1" x14ac:dyDescent="0.2"/>
    <row r="5374" s="185" customFormat="1" x14ac:dyDescent="0.2"/>
    <row r="5375" s="185" customFormat="1" x14ac:dyDescent="0.2"/>
    <row r="5376" s="185" customFormat="1" x14ac:dyDescent="0.2"/>
    <row r="5377" s="185" customFormat="1" x14ac:dyDescent="0.2"/>
    <row r="5378" s="185" customFormat="1" x14ac:dyDescent="0.2"/>
    <row r="5379" s="185" customFormat="1" x14ac:dyDescent="0.2"/>
    <row r="5380" s="185" customFormat="1" x14ac:dyDescent="0.2"/>
    <row r="5381" s="185" customFormat="1" x14ac:dyDescent="0.2"/>
    <row r="5382" s="185" customFormat="1" x14ac:dyDescent="0.2"/>
    <row r="5383" s="185" customFormat="1" x14ac:dyDescent="0.2"/>
    <row r="5384" s="185" customFormat="1" x14ac:dyDescent="0.2"/>
    <row r="5385" s="185" customFormat="1" x14ac:dyDescent="0.2"/>
    <row r="5386" s="185" customFormat="1" x14ac:dyDescent="0.2"/>
    <row r="5387" s="185" customFormat="1" x14ac:dyDescent="0.2"/>
    <row r="5388" s="185" customFormat="1" x14ac:dyDescent="0.2"/>
    <row r="5389" s="185" customFormat="1" x14ac:dyDescent="0.2"/>
    <row r="5390" s="185" customFormat="1" x14ac:dyDescent="0.2"/>
    <row r="5391" s="185" customFormat="1" x14ac:dyDescent="0.2"/>
    <row r="5392" s="185" customFormat="1" x14ac:dyDescent="0.2"/>
    <row r="5393" s="185" customFormat="1" x14ac:dyDescent="0.2"/>
    <row r="5394" s="185" customFormat="1" x14ac:dyDescent="0.2"/>
    <row r="5395" s="185" customFormat="1" x14ac:dyDescent="0.2"/>
    <row r="5396" s="185" customFormat="1" x14ac:dyDescent="0.2"/>
    <row r="5397" s="185" customFormat="1" x14ac:dyDescent="0.2"/>
    <row r="5398" s="185" customFormat="1" x14ac:dyDescent="0.2"/>
    <row r="5399" s="185" customFormat="1" x14ac:dyDescent="0.2"/>
    <row r="5400" s="185" customFormat="1" x14ac:dyDescent="0.2"/>
    <row r="5401" s="185" customFormat="1" x14ac:dyDescent="0.2"/>
    <row r="5402" s="185" customFormat="1" x14ac:dyDescent="0.2"/>
    <row r="5403" s="185" customFormat="1" x14ac:dyDescent="0.2"/>
    <row r="5404" s="185" customFormat="1" x14ac:dyDescent="0.2"/>
    <row r="5405" s="185" customFormat="1" x14ac:dyDescent="0.2"/>
    <row r="5406" s="185" customFormat="1" x14ac:dyDescent="0.2"/>
    <row r="5407" s="185" customFormat="1" x14ac:dyDescent="0.2"/>
    <row r="5408" s="185" customFormat="1" x14ac:dyDescent="0.2"/>
    <row r="5409" s="185" customFormat="1" x14ac:dyDescent="0.2"/>
    <row r="5410" s="185" customFormat="1" x14ac:dyDescent="0.2"/>
    <row r="5411" s="185" customFormat="1" x14ac:dyDescent="0.2"/>
    <row r="5412" s="185" customFormat="1" x14ac:dyDescent="0.2"/>
    <row r="5413" s="185" customFormat="1" x14ac:dyDescent="0.2"/>
    <row r="5414" s="185" customFormat="1" x14ac:dyDescent="0.2"/>
    <row r="5415" s="185" customFormat="1" x14ac:dyDescent="0.2"/>
    <row r="5416" s="185" customFormat="1" x14ac:dyDescent="0.2"/>
    <row r="5417" s="185" customFormat="1" x14ac:dyDescent="0.2"/>
    <row r="5418" s="185" customFormat="1" x14ac:dyDescent="0.2"/>
    <row r="5419" s="185" customFormat="1" x14ac:dyDescent="0.2"/>
    <row r="5420" s="185" customFormat="1" x14ac:dyDescent="0.2"/>
    <row r="5421" s="185" customFormat="1" x14ac:dyDescent="0.2"/>
    <row r="5422" s="185" customFormat="1" x14ac:dyDescent="0.2"/>
    <row r="5423" s="185" customFormat="1" x14ac:dyDescent="0.2"/>
    <row r="5424" s="185" customFormat="1" x14ac:dyDescent="0.2"/>
    <row r="5425" s="185" customFormat="1" x14ac:dyDescent="0.2"/>
    <row r="5426" s="185" customFormat="1" x14ac:dyDescent="0.2"/>
    <row r="5427" s="185" customFormat="1" x14ac:dyDescent="0.2"/>
    <row r="5428" s="185" customFormat="1" x14ac:dyDescent="0.2"/>
    <row r="5429" s="185" customFormat="1" x14ac:dyDescent="0.2"/>
    <row r="5430" s="185" customFormat="1" x14ac:dyDescent="0.2"/>
    <row r="5431" s="185" customFormat="1" x14ac:dyDescent="0.2"/>
    <row r="5432" s="185" customFormat="1" x14ac:dyDescent="0.2"/>
    <row r="5433" s="185" customFormat="1" x14ac:dyDescent="0.2"/>
    <row r="5434" s="185" customFormat="1" x14ac:dyDescent="0.2"/>
    <row r="5435" s="185" customFormat="1" x14ac:dyDescent="0.2"/>
    <row r="5436" s="185" customFormat="1" x14ac:dyDescent="0.2"/>
    <row r="5437" s="185" customFormat="1" x14ac:dyDescent="0.2"/>
    <row r="5438" s="185" customFormat="1" x14ac:dyDescent="0.2"/>
    <row r="5439" s="185" customFormat="1" x14ac:dyDescent="0.2"/>
    <row r="5440" s="185" customFormat="1" x14ac:dyDescent="0.2"/>
    <row r="5441" s="185" customFormat="1" x14ac:dyDescent="0.2"/>
    <row r="5442" s="185" customFormat="1" x14ac:dyDescent="0.2"/>
    <row r="5443" s="185" customFormat="1" x14ac:dyDescent="0.2"/>
    <row r="5444" s="185" customFormat="1" x14ac:dyDescent="0.2"/>
    <row r="5445" s="185" customFormat="1" x14ac:dyDescent="0.2"/>
    <row r="5446" s="185" customFormat="1" x14ac:dyDescent="0.2"/>
    <row r="5447" s="185" customFormat="1" x14ac:dyDescent="0.2"/>
    <row r="5448" s="185" customFormat="1" x14ac:dyDescent="0.2"/>
    <row r="5449" s="185" customFormat="1" x14ac:dyDescent="0.2"/>
    <row r="5450" s="185" customFormat="1" x14ac:dyDescent="0.2"/>
    <row r="5451" s="185" customFormat="1" x14ac:dyDescent="0.2"/>
    <row r="5452" s="185" customFormat="1" x14ac:dyDescent="0.2"/>
    <row r="5453" s="185" customFormat="1" x14ac:dyDescent="0.2"/>
    <row r="5454" s="185" customFormat="1" x14ac:dyDescent="0.2"/>
    <row r="5455" s="185" customFormat="1" x14ac:dyDescent="0.2"/>
    <row r="5456" s="185" customFormat="1" x14ac:dyDescent="0.2"/>
    <row r="5457" s="185" customFormat="1" x14ac:dyDescent="0.2"/>
    <row r="5458" s="185" customFormat="1" x14ac:dyDescent="0.2"/>
    <row r="5459" s="185" customFormat="1" x14ac:dyDescent="0.2"/>
    <row r="5460" s="185" customFormat="1" x14ac:dyDescent="0.2"/>
    <row r="5461" s="185" customFormat="1" x14ac:dyDescent="0.2"/>
    <row r="5462" s="185" customFormat="1" x14ac:dyDescent="0.2"/>
    <row r="5463" s="185" customFormat="1" x14ac:dyDescent="0.2"/>
    <row r="5464" s="185" customFormat="1" x14ac:dyDescent="0.2"/>
    <row r="5465" s="185" customFormat="1" x14ac:dyDescent="0.2"/>
    <row r="5466" s="185" customFormat="1" x14ac:dyDescent="0.2"/>
    <row r="5467" s="185" customFormat="1" x14ac:dyDescent="0.2"/>
    <row r="5468" s="185" customFormat="1" x14ac:dyDescent="0.2"/>
    <row r="5469" s="185" customFormat="1" x14ac:dyDescent="0.2"/>
    <row r="5470" s="185" customFormat="1" x14ac:dyDescent="0.2"/>
    <row r="5471" s="185" customFormat="1" x14ac:dyDescent="0.2"/>
    <row r="5472" s="185" customFormat="1" x14ac:dyDescent="0.2"/>
    <row r="5473" s="185" customFormat="1" x14ac:dyDescent="0.2"/>
    <row r="5474" s="185" customFormat="1" x14ac:dyDescent="0.2"/>
    <row r="5475" s="185" customFormat="1" x14ac:dyDescent="0.2"/>
    <row r="5476" s="185" customFormat="1" x14ac:dyDescent="0.2"/>
    <row r="5477" s="185" customFormat="1" x14ac:dyDescent="0.2"/>
    <row r="5478" s="185" customFormat="1" x14ac:dyDescent="0.2"/>
    <row r="5479" s="185" customFormat="1" x14ac:dyDescent="0.2"/>
    <row r="5480" s="185" customFormat="1" x14ac:dyDescent="0.2"/>
    <row r="5481" s="185" customFormat="1" x14ac:dyDescent="0.2"/>
    <row r="5482" s="185" customFormat="1" x14ac:dyDescent="0.2"/>
    <row r="5483" s="185" customFormat="1" x14ac:dyDescent="0.2"/>
    <row r="5484" s="185" customFormat="1" x14ac:dyDescent="0.2"/>
    <row r="5485" s="185" customFormat="1" x14ac:dyDescent="0.2"/>
    <row r="5486" s="185" customFormat="1" x14ac:dyDescent="0.2"/>
    <row r="5487" s="185" customFormat="1" x14ac:dyDescent="0.2"/>
    <row r="5488" s="185" customFormat="1" x14ac:dyDescent="0.2"/>
    <row r="5489" s="185" customFormat="1" x14ac:dyDescent="0.2"/>
    <row r="5490" s="185" customFormat="1" x14ac:dyDescent="0.2"/>
    <row r="5491" s="185" customFormat="1" x14ac:dyDescent="0.2"/>
    <row r="5492" s="185" customFormat="1" x14ac:dyDescent="0.2"/>
    <row r="5493" s="185" customFormat="1" x14ac:dyDescent="0.2"/>
    <row r="5494" s="185" customFormat="1" x14ac:dyDescent="0.2"/>
    <row r="5495" s="185" customFormat="1" x14ac:dyDescent="0.2"/>
    <row r="5496" s="185" customFormat="1" x14ac:dyDescent="0.2"/>
    <row r="5497" s="185" customFormat="1" x14ac:dyDescent="0.2"/>
    <row r="5498" s="185" customFormat="1" x14ac:dyDescent="0.2"/>
    <row r="5499" s="185" customFormat="1" x14ac:dyDescent="0.2"/>
    <row r="5500" s="185" customFormat="1" x14ac:dyDescent="0.2"/>
    <row r="5501" s="185" customFormat="1" x14ac:dyDescent="0.2"/>
    <row r="5502" s="185" customFormat="1" x14ac:dyDescent="0.2"/>
    <row r="5503" s="185" customFormat="1" x14ac:dyDescent="0.2"/>
    <row r="5504" s="185" customFormat="1" x14ac:dyDescent="0.2"/>
    <row r="5505" s="185" customFormat="1" x14ac:dyDescent="0.2"/>
    <row r="5506" s="185" customFormat="1" x14ac:dyDescent="0.2"/>
    <row r="5507" s="185" customFormat="1" x14ac:dyDescent="0.2"/>
    <row r="5508" s="185" customFormat="1" x14ac:dyDescent="0.2"/>
    <row r="5509" s="185" customFormat="1" x14ac:dyDescent="0.2"/>
    <row r="5510" s="185" customFormat="1" x14ac:dyDescent="0.2"/>
    <row r="5511" s="185" customFormat="1" x14ac:dyDescent="0.2"/>
    <row r="5512" s="185" customFormat="1" x14ac:dyDescent="0.2"/>
    <row r="5513" s="185" customFormat="1" x14ac:dyDescent="0.2"/>
    <row r="5514" s="185" customFormat="1" x14ac:dyDescent="0.2"/>
    <row r="5515" s="185" customFormat="1" x14ac:dyDescent="0.2"/>
    <row r="5516" s="185" customFormat="1" x14ac:dyDescent="0.2"/>
    <row r="5517" s="185" customFormat="1" x14ac:dyDescent="0.2"/>
    <row r="5518" s="185" customFormat="1" x14ac:dyDescent="0.2"/>
    <row r="5519" s="185" customFormat="1" x14ac:dyDescent="0.2"/>
    <row r="5520" s="185" customFormat="1" x14ac:dyDescent="0.2"/>
    <row r="5521" s="185" customFormat="1" x14ac:dyDescent="0.2"/>
    <row r="5522" s="185" customFormat="1" x14ac:dyDescent="0.2"/>
    <row r="5523" s="185" customFormat="1" x14ac:dyDescent="0.2"/>
    <row r="5524" s="185" customFormat="1" x14ac:dyDescent="0.2"/>
    <row r="5525" s="185" customFormat="1" x14ac:dyDescent="0.2"/>
    <row r="5526" s="185" customFormat="1" x14ac:dyDescent="0.2"/>
    <row r="5527" s="185" customFormat="1" x14ac:dyDescent="0.2"/>
    <row r="5528" s="185" customFormat="1" x14ac:dyDescent="0.2"/>
    <row r="5529" s="185" customFormat="1" x14ac:dyDescent="0.2"/>
    <row r="5530" s="185" customFormat="1" x14ac:dyDescent="0.2"/>
    <row r="5531" s="185" customFormat="1" x14ac:dyDescent="0.2"/>
    <row r="5532" s="185" customFormat="1" x14ac:dyDescent="0.2"/>
    <row r="5533" s="185" customFormat="1" x14ac:dyDescent="0.2"/>
    <row r="5534" s="185" customFormat="1" x14ac:dyDescent="0.2"/>
    <row r="5535" s="185" customFormat="1" x14ac:dyDescent="0.2"/>
    <row r="5536" s="185" customFormat="1" x14ac:dyDescent="0.2"/>
    <row r="5537" s="185" customFormat="1" x14ac:dyDescent="0.2"/>
    <row r="5538" s="185" customFormat="1" x14ac:dyDescent="0.2"/>
    <row r="5539" s="185" customFormat="1" x14ac:dyDescent="0.2"/>
    <row r="5540" s="185" customFormat="1" x14ac:dyDescent="0.2"/>
    <row r="5541" s="185" customFormat="1" x14ac:dyDescent="0.2"/>
    <row r="5542" s="185" customFormat="1" x14ac:dyDescent="0.2"/>
    <row r="5543" s="185" customFormat="1" x14ac:dyDescent="0.2"/>
    <row r="5544" s="185" customFormat="1" x14ac:dyDescent="0.2"/>
    <row r="5545" s="185" customFormat="1" x14ac:dyDescent="0.2"/>
    <row r="5546" s="185" customFormat="1" x14ac:dyDescent="0.2"/>
    <row r="5547" s="185" customFormat="1" x14ac:dyDescent="0.2"/>
    <row r="5548" s="185" customFormat="1" x14ac:dyDescent="0.2"/>
    <row r="5549" s="185" customFormat="1" x14ac:dyDescent="0.2"/>
    <row r="5550" s="185" customFormat="1" x14ac:dyDescent="0.2"/>
    <row r="5551" s="185" customFormat="1" x14ac:dyDescent="0.2"/>
    <row r="5552" s="185" customFormat="1" x14ac:dyDescent="0.2"/>
    <row r="5553" s="185" customFormat="1" x14ac:dyDescent="0.2"/>
    <row r="5554" s="185" customFormat="1" x14ac:dyDescent="0.2"/>
    <row r="5555" s="185" customFormat="1" x14ac:dyDescent="0.2"/>
    <row r="5556" s="185" customFormat="1" x14ac:dyDescent="0.2"/>
    <row r="5557" s="185" customFormat="1" x14ac:dyDescent="0.2"/>
    <row r="5558" s="185" customFormat="1" x14ac:dyDescent="0.2"/>
    <row r="5559" s="185" customFormat="1" x14ac:dyDescent="0.2"/>
    <row r="5560" s="185" customFormat="1" x14ac:dyDescent="0.2"/>
    <row r="5561" s="185" customFormat="1" x14ac:dyDescent="0.2"/>
    <row r="5562" s="185" customFormat="1" x14ac:dyDescent="0.2"/>
    <row r="5563" s="185" customFormat="1" x14ac:dyDescent="0.2"/>
    <row r="5564" s="185" customFormat="1" x14ac:dyDescent="0.2"/>
    <row r="5565" s="185" customFormat="1" x14ac:dyDescent="0.2"/>
    <row r="5566" s="185" customFormat="1" x14ac:dyDescent="0.2"/>
    <row r="5567" s="185" customFormat="1" x14ac:dyDescent="0.2"/>
    <row r="5568" s="185" customFormat="1" x14ac:dyDescent="0.2"/>
    <row r="5569" s="185" customFormat="1" x14ac:dyDescent="0.2"/>
    <row r="5570" s="185" customFormat="1" x14ac:dyDescent="0.2"/>
    <row r="5571" s="185" customFormat="1" x14ac:dyDescent="0.2"/>
    <row r="5572" s="185" customFormat="1" x14ac:dyDescent="0.2"/>
    <row r="5573" s="185" customFormat="1" x14ac:dyDescent="0.2"/>
    <row r="5574" s="185" customFormat="1" x14ac:dyDescent="0.2"/>
    <row r="5575" s="185" customFormat="1" x14ac:dyDescent="0.2"/>
    <row r="5576" s="185" customFormat="1" x14ac:dyDescent="0.2"/>
    <row r="5577" s="185" customFormat="1" x14ac:dyDescent="0.2"/>
    <row r="5578" s="185" customFormat="1" x14ac:dyDescent="0.2"/>
    <row r="5579" s="185" customFormat="1" x14ac:dyDescent="0.2"/>
    <row r="5580" s="185" customFormat="1" x14ac:dyDescent="0.2"/>
    <row r="5581" s="185" customFormat="1" x14ac:dyDescent="0.2"/>
    <row r="5582" s="185" customFormat="1" x14ac:dyDescent="0.2"/>
    <row r="5583" s="185" customFormat="1" x14ac:dyDescent="0.2"/>
    <row r="5584" s="185" customFormat="1" x14ac:dyDescent="0.2"/>
    <row r="5585" s="185" customFormat="1" x14ac:dyDescent="0.2"/>
    <row r="5586" s="185" customFormat="1" x14ac:dyDescent="0.2"/>
    <row r="5587" s="185" customFormat="1" x14ac:dyDescent="0.2"/>
    <row r="5588" s="185" customFormat="1" x14ac:dyDescent="0.2"/>
    <row r="5589" s="185" customFormat="1" x14ac:dyDescent="0.2"/>
    <row r="5590" s="185" customFormat="1" x14ac:dyDescent="0.2"/>
    <row r="5591" s="185" customFormat="1" x14ac:dyDescent="0.2"/>
    <row r="5592" s="185" customFormat="1" x14ac:dyDescent="0.2"/>
    <row r="5593" s="185" customFormat="1" x14ac:dyDescent="0.2"/>
    <row r="5594" s="185" customFormat="1" x14ac:dyDescent="0.2"/>
    <row r="5595" s="185" customFormat="1" x14ac:dyDescent="0.2"/>
    <row r="5596" s="185" customFormat="1" x14ac:dyDescent="0.2"/>
    <row r="5597" s="185" customFormat="1" x14ac:dyDescent="0.2"/>
    <row r="5598" s="185" customFormat="1" x14ac:dyDescent="0.2"/>
    <row r="5599" s="185" customFormat="1" x14ac:dyDescent="0.2"/>
    <row r="5600" s="185" customFormat="1" x14ac:dyDescent="0.2"/>
    <row r="5601" s="185" customFormat="1" x14ac:dyDescent="0.2"/>
    <row r="5602" s="185" customFormat="1" x14ac:dyDescent="0.2"/>
    <row r="5603" s="185" customFormat="1" x14ac:dyDescent="0.2"/>
    <row r="5604" s="185" customFormat="1" x14ac:dyDescent="0.2"/>
    <row r="5605" s="185" customFormat="1" x14ac:dyDescent="0.2"/>
    <row r="5606" s="185" customFormat="1" x14ac:dyDescent="0.2"/>
    <row r="5607" s="185" customFormat="1" x14ac:dyDescent="0.2"/>
    <row r="5608" s="185" customFormat="1" x14ac:dyDescent="0.2"/>
    <row r="5609" s="185" customFormat="1" x14ac:dyDescent="0.2"/>
    <row r="5610" s="185" customFormat="1" x14ac:dyDescent="0.2"/>
    <row r="5611" s="185" customFormat="1" x14ac:dyDescent="0.2"/>
    <row r="5612" s="185" customFormat="1" x14ac:dyDescent="0.2"/>
    <row r="5613" s="185" customFormat="1" x14ac:dyDescent="0.2"/>
    <row r="5614" s="185" customFormat="1" x14ac:dyDescent="0.2"/>
    <row r="5615" s="185" customFormat="1" x14ac:dyDescent="0.2"/>
    <row r="5616" s="185" customFormat="1" x14ac:dyDescent="0.2"/>
    <row r="5617" s="185" customFormat="1" x14ac:dyDescent="0.2"/>
    <row r="5618" s="185" customFormat="1" x14ac:dyDescent="0.2"/>
    <row r="5619" s="185" customFormat="1" x14ac:dyDescent="0.2"/>
    <row r="5620" s="185" customFormat="1" x14ac:dyDescent="0.2"/>
    <row r="5621" s="185" customFormat="1" x14ac:dyDescent="0.2"/>
    <row r="5622" s="185" customFormat="1" x14ac:dyDescent="0.2"/>
    <row r="5623" s="185" customFormat="1" x14ac:dyDescent="0.2"/>
    <row r="5624" s="185" customFormat="1" x14ac:dyDescent="0.2"/>
    <row r="5625" s="185" customFormat="1" x14ac:dyDescent="0.2"/>
    <row r="5626" s="185" customFormat="1" x14ac:dyDescent="0.2"/>
    <row r="5627" s="185" customFormat="1" x14ac:dyDescent="0.2"/>
    <row r="5628" s="185" customFormat="1" x14ac:dyDescent="0.2"/>
    <row r="5629" s="185" customFormat="1" x14ac:dyDescent="0.2"/>
    <row r="5630" s="185" customFormat="1" x14ac:dyDescent="0.2"/>
    <row r="5631" s="185" customFormat="1" x14ac:dyDescent="0.2"/>
    <row r="5632" s="185" customFormat="1" x14ac:dyDescent="0.2"/>
    <row r="5633" s="185" customFormat="1" x14ac:dyDescent="0.2"/>
    <row r="5634" s="185" customFormat="1" x14ac:dyDescent="0.2"/>
    <row r="5635" s="185" customFormat="1" x14ac:dyDescent="0.2"/>
    <row r="5636" s="185" customFormat="1" x14ac:dyDescent="0.2"/>
    <row r="5637" s="185" customFormat="1" x14ac:dyDescent="0.2"/>
    <row r="5638" s="185" customFormat="1" x14ac:dyDescent="0.2"/>
    <row r="5639" s="185" customFormat="1" x14ac:dyDescent="0.2"/>
    <row r="5640" s="185" customFormat="1" x14ac:dyDescent="0.2"/>
    <row r="5641" s="185" customFormat="1" x14ac:dyDescent="0.2"/>
    <row r="5642" s="185" customFormat="1" x14ac:dyDescent="0.2"/>
    <row r="5643" s="185" customFormat="1" x14ac:dyDescent="0.2"/>
    <row r="5644" s="185" customFormat="1" x14ac:dyDescent="0.2"/>
    <row r="5645" s="185" customFormat="1" x14ac:dyDescent="0.2"/>
    <row r="5646" s="185" customFormat="1" x14ac:dyDescent="0.2"/>
    <row r="5647" s="185" customFormat="1" x14ac:dyDescent="0.2"/>
    <row r="5648" s="185" customFormat="1" x14ac:dyDescent="0.2"/>
    <row r="5649" s="185" customFormat="1" x14ac:dyDescent="0.2"/>
    <row r="5650" s="185" customFormat="1" x14ac:dyDescent="0.2"/>
    <row r="5651" s="185" customFormat="1" x14ac:dyDescent="0.2"/>
    <row r="5652" s="185" customFormat="1" x14ac:dyDescent="0.2"/>
    <row r="5653" s="185" customFormat="1" x14ac:dyDescent="0.2"/>
    <row r="5654" s="185" customFormat="1" x14ac:dyDescent="0.2"/>
    <row r="5655" s="185" customFormat="1" x14ac:dyDescent="0.2"/>
    <row r="5656" s="185" customFormat="1" x14ac:dyDescent="0.2"/>
    <row r="5657" s="185" customFormat="1" x14ac:dyDescent="0.2"/>
    <row r="5658" s="185" customFormat="1" x14ac:dyDescent="0.2"/>
    <row r="5659" s="185" customFormat="1" x14ac:dyDescent="0.2"/>
    <row r="5660" s="185" customFormat="1" x14ac:dyDescent="0.2"/>
    <row r="5661" s="185" customFormat="1" x14ac:dyDescent="0.2"/>
    <row r="5662" s="185" customFormat="1" x14ac:dyDescent="0.2"/>
    <row r="5663" s="185" customFormat="1" x14ac:dyDescent="0.2"/>
    <row r="5664" s="185" customFormat="1" x14ac:dyDescent="0.2"/>
    <row r="5665" s="185" customFormat="1" x14ac:dyDescent="0.2"/>
    <row r="5666" s="185" customFormat="1" x14ac:dyDescent="0.2"/>
    <row r="5667" s="185" customFormat="1" x14ac:dyDescent="0.2"/>
    <row r="5668" s="185" customFormat="1" x14ac:dyDescent="0.2"/>
    <row r="5669" s="185" customFormat="1" x14ac:dyDescent="0.2"/>
    <row r="5670" s="185" customFormat="1" x14ac:dyDescent="0.2"/>
    <row r="5671" s="185" customFormat="1" x14ac:dyDescent="0.2"/>
    <row r="5672" s="185" customFormat="1" x14ac:dyDescent="0.2"/>
    <row r="5673" s="185" customFormat="1" x14ac:dyDescent="0.2"/>
    <row r="5674" s="185" customFormat="1" x14ac:dyDescent="0.2"/>
    <row r="5675" s="185" customFormat="1" x14ac:dyDescent="0.2"/>
    <row r="5676" s="185" customFormat="1" x14ac:dyDescent="0.2"/>
    <row r="5677" s="185" customFormat="1" x14ac:dyDescent="0.2"/>
    <row r="5678" s="185" customFormat="1" x14ac:dyDescent="0.2"/>
    <row r="5679" s="185" customFormat="1" x14ac:dyDescent="0.2"/>
    <row r="5680" s="185" customFormat="1" x14ac:dyDescent="0.2"/>
    <row r="5681" s="185" customFormat="1" x14ac:dyDescent="0.2"/>
    <row r="5682" s="185" customFormat="1" x14ac:dyDescent="0.2"/>
    <row r="5683" s="185" customFormat="1" x14ac:dyDescent="0.2"/>
    <row r="5684" s="185" customFormat="1" x14ac:dyDescent="0.2"/>
    <row r="5685" s="185" customFormat="1" x14ac:dyDescent="0.2"/>
    <row r="5686" s="185" customFormat="1" x14ac:dyDescent="0.2"/>
    <row r="5687" s="185" customFormat="1" x14ac:dyDescent="0.2"/>
    <row r="5688" s="185" customFormat="1" x14ac:dyDescent="0.2"/>
    <row r="5689" s="185" customFormat="1" x14ac:dyDescent="0.2"/>
    <row r="5690" s="185" customFormat="1" x14ac:dyDescent="0.2"/>
    <row r="5691" s="185" customFormat="1" x14ac:dyDescent="0.2"/>
    <row r="5692" s="185" customFormat="1" x14ac:dyDescent="0.2"/>
    <row r="5693" s="185" customFormat="1" x14ac:dyDescent="0.2"/>
    <row r="5694" s="185" customFormat="1" x14ac:dyDescent="0.2"/>
    <row r="5695" s="185" customFormat="1" x14ac:dyDescent="0.2"/>
    <row r="5696" s="185" customFormat="1" x14ac:dyDescent="0.2"/>
    <row r="5697" s="185" customFormat="1" x14ac:dyDescent="0.2"/>
    <row r="5698" s="185" customFormat="1" x14ac:dyDescent="0.2"/>
    <row r="5699" s="185" customFormat="1" x14ac:dyDescent="0.2"/>
    <row r="5700" s="185" customFormat="1" x14ac:dyDescent="0.2"/>
    <row r="5701" s="185" customFormat="1" x14ac:dyDescent="0.2"/>
    <row r="5702" s="185" customFormat="1" x14ac:dyDescent="0.2"/>
    <row r="5703" s="185" customFormat="1" x14ac:dyDescent="0.2"/>
    <row r="5704" s="185" customFormat="1" x14ac:dyDescent="0.2"/>
    <row r="5705" s="185" customFormat="1" x14ac:dyDescent="0.2"/>
    <row r="5706" s="185" customFormat="1" x14ac:dyDescent="0.2"/>
    <row r="5707" s="185" customFormat="1" x14ac:dyDescent="0.2"/>
    <row r="5708" s="185" customFormat="1" x14ac:dyDescent="0.2"/>
    <row r="5709" s="185" customFormat="1" x14ac:dyDescent="0.2"/>
    <row r="5710" s="185" customFormat="1" x14ac:dyDescent="0.2"/>
    <row r="5711" s="185" customFormat="1" x14ac:dyDescent="0.2"/>
    <row r="5712" s="185" customFormat="1" x14ac:dyDescent="0.2"/>
    <row r="5713" s="185" customFormat="1" x14ac:dyDescent="0.2"/>
    <row r="5714" s="185" customFormat="1" x14ac:dyDescent="0.2"/>
    <row r="5715" s="185" customFormat="1" x14ac:dyDescent="0.2"/>
    <row r="5716" s="185" customFormat="1" x14ac:dyDescent="0.2"/>
    <row r="5717" s="185" customFormat="1" x14ac:dyDescent="0.2"/>
    <row r="5718" s="185" customFormat="1" x14ac:dyDescent="0.2"/>
    <row r="5719" s="185" customFormat="1" x14ac:dyDescent="0.2"/>
    <row r="5720" s="185" customFormat="1" x14ac:dyDescent="0.2"/>
    <row r="5721" s="185" customFormat="1" x14ac:dyDescent="0.2"/>
    <row r="5722" s="185" customFormat="1" x14ac:dyDescent="0.2"/>
    <row r="5723" s="185" customFormat="1" x14ac:dyDescent="0.2"/>
    <row r="5724" s="185" customFormat="1" x14ac:dyDescent="0.2"/>
    <row r="5725" s="185" customFormat="1" x14ac:dyDescent="0.2"/>
    <row r="5726" s="185" customFormat="1" x14ac:dyDescent="0.2"/>
    <row r="5727" s="185" customFormat="1" x14ac:dyDescent="0.2"/>
    <row r="5728" s="185" customFormat="1" x14ac:dyDescent="0.2"/>
    <row r="5729" s="185" customFormat="1" x14ac:dyDescent="0.2"/>
    <row r="5730" s="185" customFormat="1" x14ac:dyDescent="0.2"/>
    <row r="5731" s="185" customFormat="1" x14ac:dyDescent="0.2"/>
    <row r="5732" s="185" customFormat="1" x14ac:dyDescent="0.2"/>
    <row r="5733" s="185" customFormat="1" x14ac:dyDescent="0.2"/>
    <row r="5734" s="185" customFormat="1" x14ac:dyDescent="0.2"/>
    <row r="5735" s="185" customFormat="1" x14ac:dyDescent="0.2"/>
    <row r="5736" s="185" customFormat="1" x14ac:dyDescent="0.2"/>
    <row r="5737" s="185" customFormat="1" x14ac:dyDescent="0.2"/>
    <row r="5738" s="185" customFormat="1" x14ac:dyDescent="0.2"/>
    <row r="5739" s="185" customFormat="1" x14ac:dyDescent="0.2"/>
    <row r="5740" s="185" customFormat="1" x14ac:dyDescent="0.2"/>
    <row r="5741" s="185" customFormat="1" x14ac:dyDescent="0.2"/>
    <row r="5742" s="185" customFormat="1" x14ac:dyDescent="0.2"/>
    <row r="5743" s="185" customFormat="1" x14ac:dyDescent="0.2"/>
    <row r="5744" s="185" customFormat="1" x14ac:dyDescent="0.2"/>
    <row r="5745" s="185" customFormat="1" x14ac:dyDescent="0.2"/>
    <row r="5746" s="185" customFormat="1" x14ac:dyDescent="0.2"/>
    <row r="5747" s="185" customFormat="1" x14ac:dyDescent="0.2"/>
    <row r="5748" s="185" customFormat="1" x14ac:dyDescent="0.2"/>
    <row r="5749" s="185" customFormat="1" x14ac:dyDescent="0.2"/>
    <row r="5750" s="185" customFormat="1" x14ac:dyDescent="0.2"/>
    <row r="5751" s="185" customFormat="1" x14ac:dyDescent="0.2"/>
    <row r="5752" s="185" customFormat="1" x14ac:dyDescent="0.2"/>
    <row r="5753" s="185" customFormat="1" x14ac:dyDescent="0.2"/>
    <row r="5754" s="185" customFormat="1" x14ac:dyDescent="0.2"/>
    <row r="5755" s="185" customFormat="1" x14ac:dyDescent="0.2"/>
    <row r="5756" s="185" customFormat="1" x14ac:dyDescent="0.2"/>
    <row r="5757" s="185" customFormat="1" x14ac:dyDescent="0.2"/>
    <row r="5758" s="185" customFormat="1" x14ac:dyDescent="0.2"/>
    <row r="5759" s="185" customFormat="1" x14ac:dyDescent="0.2"/>
    <row r="5760" s="185" customFormat="1" x14ac:dyDescent="0.2"/>
    <row r="5761" s="185" customFormat="1" x14ac:dyDescent="0.2"/>
    <row r="5762" s="185" customFormat="1" x14ac:dyDescent="0.2"/>
    <row r="5763" s="185" customFormat="1" x14ac:dyDescent="0.2"/>
    <row r="5764" s="185" customFormat="1" x14ac:dyDescent="0.2"/>
    <row r="5765" s="185" customFormat="1" x14ac:dyDescent="0.2"/>
    <row r="5766" s="185" customFormat="1" x14ac:dyDescent="0.2"/>
    <row r="5767" s="185" customFormat="1" x14ac:dyDescent="0.2"/>
    <row r="5768" s="185" customFormat="1" x14ac:dyDescent="0.2"/>
    <row r="5769" s="185" customFormat="1" x14ac:dyDescent="0.2"/>
    <row r="5770" s="185" customFormat="1" x14ac:dyDescent="0.2"/>
    <row r="5771" s="185" customFormat="1" x14ac:dyDescent="0.2"/>
    <row r="5772" s="185" customFormat="1" x14ac:dyDescent="0.2"/>
    <row r="5773" s="185" customFormat="1" x14ac:dyDescent="0.2"/>
    <row r="5774" s="185" customFormat="1" x14ac:dyDescent="0.2"/>
    <row r="5775" s="185" customFormat="1" x14ac:dyDescent="0.2"/>
    <row r="5776" s="185" customFormat="1" x14ac:dyDescent="0.2"/>
    <row r="5777" s="185" customFormat="1" x14ac:dyDescent="0.2"/>
    <row r="5778" s="185" customFormat="1" x14ac:dyDescent="0.2"/>
    <row r="5779" s="185" customFormat="1" x14ac:dyDescent="0.2"/>
    <row r="5780" s="185" customFormat="1" x14ac:dyDescent="0.2"/>
    <row r="5781" s="185" customFormat="1" x14ac:dyDescent="0.2"/>
    <row r="5782" s="185" customFormat="1" x14ac:dyDescent="0.2"/>
    <row r="5783" s="185" customFormat="1" x14ac:dyDescent="0.2"/>
    <row r="5784" s="185" customFormat="1" x14ac:dyDescent="0.2"/>
    <row r="5785" s="185" customFormat="1" x14ac:dyDescent="0.2"/>
    <row r="5786" s="185" customFormat="1" x14ac:dyDescent="0.2"/>
    <row r="5787" s="185" customFormat="1" x14ac:dyDescent="0.2"/>
    <row r="5788" s="185" customFormat="1" x14ac:dyDescent="0.2"/>
    <row r="5789" s="185" customFormat="1" x14ac:dyDescent="0.2"/>
    <row r="5790" s="185" customFormat="1" x14ac:dyDescent="0.2"/>
    <row r="5791" s="185" customFormat="1" x14ac:dyDescent="0.2"/>
    <row r="5792" s="185" customFormat="1" x14ac:dyDescent="0.2"/>
    <row r="5793" s="185" customFormat="1" x14ac:dyDescent="0.2"/>
    <row r="5794" s="185" customFormat="1" x14ac:dyDescent="0.2"/>
    <row r="5795" s="185" customFormat="1" x14ac:dyDescent="0.2"/>
    <row r="5796" s="185" customFormat="1" x14ac:dyDescent="0.2"/>
    <row r="5797" s="185" customFormat="1" x14ac:dyDescent="0.2"/>
    <row r="5798" s="185" customFormat="1" x14ac:dyDescent="0.2"/>
    <row r="5799" s="185" customFormat="1" x14ac:dyDescent="0.2"/>
    <row r="5800" s="185" customFormat="1" x14ac:dyDescent="0.2"/>
    <row r="5801" s="185" customFormat="1" x14ac:dyDescent="0.2"/>
    <row r="5802" s="185" customFormat="1" x14ac:dyDescent="0.2"/>
    <row r="5803" s="185" customFormat="1" x14ac:dyDescent="0.2"/>
    <row r="5804" s="185" customFormat="1" x14ac:dyDescent="0.2"/>
    <row r="5805" s="185" customFormat="1" x14ac:dyDescent="0.2"/>
    <row r="5806" s="185" customFormat="1" x14ac:dyDescent="0.2"/>
    <row r="5807" s="185" customFormat="1" x14ac:dyDescent="0.2"/>
    <row r="5808" s="185" customFormat="1" x14ac:dyDescent="0.2"/>
    <row r="5809" s="185" customFormat="1" x14ac:dyDescent="0.2"/>
    <row r="5810" s="185" customFormat="1" x14ac:dyDescent="0.2"/>
    <row r="5811" s="185" customFormat="1" x14ac:dyDescent="0.2"/>
    <row r="5812" s="185" customFormat="1" x14ac:dyDescent="0.2"/>
    <row r="5813" s="185" customFormat="1" x14ac:dyDescent="0.2"/>
    <row r="5814" s="185" customFormat="1" x14ac:dyDescent="0.2"/>
    <row r="5815" s="185" customFormat="1" x14ac:dyDescent="0.2"/>
    <row r="5816" s="185" customFormat="1" x14ac:dyDescent="0.2"/>
    <row r="5817" s="185" customFormat="1" x14ac:dyDescent="0.2"/>
    <row r="5818" s="185" customFormat="1" x14ac:dyDescent="0.2"/>
    <row r="5819" s="185" customFormat="1" x14ac:dyDescent="0.2"/>
    <row r="5820" s="185" customFormat="1" x14ac:dyDescent="0.2"/>
    <row r="5821" s="185" customFormat="1" x14ac:dyDescent="0.2"/>
    <row r="5822" s="185" customFormat="1" x14ac:dyDescent="0.2"/>
    <row r="5823" s="185" customFormat="1" x14ac:dyDescent="0.2"/>
    <row r="5824" s="185" customFormat="1" x14ac:dyDescent="0.2"/>
    <row r="5825" s="185" customFormat="1" x14ac:dyDescent="0.2"/>
    <row r="5826" s="185" customFormat="1" x14ac:dyDescent="0.2"/>
    <row r="5827" s="185" customFormat="1" x14ac:dyDescent="0.2"/>
    <row r="5828" s="185" customFormat="1" x14ac:dyDescent="0.2"/>
    <row r="5829" s="185" customFormat="1" x14ac:dyDescent="0.2"/>
    <row r="5830" s="185" customFormat="1" x14ac:dyDescent="0.2"/>
    <row r="5831" s="185" customFormat="1" x14ac:dyDescent="0.2"/>
    <row r="5832" s="185" customFormat="1" x14ac:dyDescent="0.2"/>
    <row r="5833" s="185" customFormat="1" x14ac:dyDescent="0.2"/>
    <row r="5834" s="185" customFormat="1" x14ac:dyDescent="0.2"/>
    <row r="5835" s="185" customFormat="1" x14ac:dyDescent="0.2"/>
    <row r="5836" s="185" customFormat="1" x14ac:dyDescent="0.2"/>
    <row r="5837" s="185" customFormat="1" x14ac:dyDescent="0.2"/>
    <row r="5838" s="185" customFormat="1" x14ac:dyDescent="0.2"/>
    <row r="5839" s="185" customFormat="1" x14ac:dyDescent="0.2"/>
    <row r="5840" s="185" customFormat="1" x14ac:dyDescent="0.2"/>
    <row r="5841" s="185" customFormat="1" x14ac:dyDescent="0.2"/>
    <row r="5842" s="185" customFormat="1" x14ac:dyDescent="0.2"/>
    <row r="5843" s="185" customFormat="1" x14ac:dyDescent="0.2"/>
    <row r="5844" s="185" customFormat="1" x14ac:dyDescent="0.2"/>
    <row r="5845" s="185" customFormat="1" x14ac:dyDescent="0.2"/>
    <row r="5846" s="185" customFormat="1" x14ac:dyDescent="0.2"/>
    <row r="5847" s="185" customFormat="1" x14ac:dyDescent="0.2"/>
    <row r="5848" s="185" customFormat="1" x14ac:dyDescent="0.2"/>
    <row r="5849" s="185" customFormat="1" x14ac:dyDescent="0.2"/>
    <row r="5850" s="185" customFormat="1" x14ac:dyDescent="0.2"/>
    <row r="5851" s="185" customFormat="1" x14ac:dyDescent="0.2"/>
    <row r="5852" s="185" customFormat="1" x14ac:dyDescent="0.2"/>
    <row r="5853" s="185" customFormat="1" x14ac:dyDescent="0.2"/>
    <row r="5854" s="185" customFormat="1" x14ac:dyDescent="0.2"/>
    <row r="5855" s="185" customFormat="1" x14ac:dyDescent="0.2"/>
    <row r="5856" s="185" customFormat="1" x14ac:dyDescent="0.2"/>
    <row r="5857" s="185" customFormat="1" x14ac:dyDescent="0.2"/>
    <row r="5858" s="185" customFormat="1" x14ac:dyDescent="0.2"/>
    <row r="5859" s="185" customFormat="1" x14ac:dyDescent="0.2"/>
    <row r="5860" s="185" customFormat="1" x14ac:dyDescent="0.2"/>
    <row r="5861" s="185" customFormat="1" x14ac:dyDescent="0.2"/>
    <row r="5862" s="185" customFormat="1" x14ac:dyDescent="0.2"/>
    <row r="5863" s="185" customFormat="1" x14ac:dyDescent="0.2"/>
    <row r="5864" s="185" customFormat="1" x14ac:dyDescent="0.2"/>
    <row r="5865" s="185" customFormat="1" x14ac:dyDescent="0.2"/>
    <row r="5866" s="185" customFormat="1" x14ac:dyDescent="0.2"/>
    <row r="5867" s="185" customFormat="1" x14ac:dyDescent="0.2"/>
    <row r="5868" s="185" customFormat="1" x14ac:dyDescent="0.2"/>
    <row r="5869" s="185" customFormat="1" x14ac:dyDescent="0.2"/>
    <row r="5870" s="185" customFormat="1" x14ac:dyDescent="0.2"/>
    <row r="5871" s="185" customFormat="1" x14ac:dyDescent="0.2"/>
    <row r="5872" s="185" customFormat="1" x14ac:dyDescent="0.2"/>
    <row r="5873" s="185" customFormat="1" x14ac:dyDescent="0.2"/>
    <row r="5874" s="185" customFormat="1" x14ac:dyDescent="0.2"/>
    <row r="5875" s="185" customFormat="1" x14ac:dyDescent="0.2"/>
    <row r="5876" s="185" customFormat="1" x14ac:dyDescent="0.2"/>
    <row r="5877" s="185" customFormat="1" x14ac:dyDescent="0.2"/>
    <row r="5878" s="185" customFormat="1" x14ac:dyDescent="0.2"/>
    <row r="5879" s="185" customFormat="1" x14ac:dyDescent="0.2"/>
    <row r="5880" s="185" customFormat="1" x14ac:dyDescent="0.2"/>
    <row r="5881" s="185" customFormat="1" x14ac:dyDescent="0.2"/>
    <row r="5882" s="185" customFormat="1" x14ac:dyDescent="0.2"/>
    <row r="5883" s="185" customFormat="1" x14ac:dyDescent="0.2"/>
    <row r="5884" s="185" customFormat="1" x14ac:dyDescent="0.2"/>
    <row r="5885" s="185" customFormat="1" x14ac:dyDescent="0.2"/>
    <row r="5886" s="185" customFormat="1" x14ac:dyDescent="0.2"/>
    <row r="5887" s="185" customFormat="1" x14ac:dyDescent="0.2"/>
    <row r="5888" s="185" customFormat="1" x14ac:dyDescent="0.2"/>
    <row r="5889" s="185" customFormat="1" x14ac:dyDescent="0.2"/>
    <row r="5890" s="185" customFormat="1" x14ac:dyDescent="0.2"/>
    <row r="5891" s="185" customFormat="1" x14ac:dyDescent="0.2"/>
    <row r="5892" s="185" customFormat="1" x14ac:dyDescent="0.2"/>
    <row r="5893" s="185" customFormat="1" x14ac:dyDescent="0.2"/>
    <row r="5894" s="185" customFormat="1" x14ac:dyDescent="0.2"/>
    <row r="5895" s="185" customFormat="1" x14ac:dyDescent="0.2"/>
    <row r="5896" s="185" customFormat="1" x14ac:dyDescent="0.2"/>
    <row r="5897" s="185" customFormat="1" x14ac:dyDescent="0.2"/>
    <row r="5898" s="185" customFormat="1" x14ac:dyDescent="0.2"/>
    <row r="5899" s="185" customFormat="1" x14ac:dyDescent="0.2"/>
    <row r="5900" s="185" customFormat="1" x14ac:dyDescent="0.2"/>
    <row r="5901" s="185" customFormat="1" x14ac:dyDescent="0.2"/>
    <row r="5902" s="185" customFormat="1" x14ac:dyDescent="0.2"/>
    <row r="5903" s="185" customFormat="1" x14ac:dyDescent="0.2"/>
    <row r="5904" s="185" customFormat="1" x14ac:dyDescent="0.2"/>
    <row r="5905" s="185" customFormat="1" x14ac:dyDescent="0.2"/>
    <row r="5906" s="185" customFormat="1" x14ac:dyDescent="0.2"/>
    <row r="5907" s="185" customFormat="1" x14ac:dyDescent="0.2"/>
    <row r="5908" s="185" customFormat="1" x14ac:dyDescent="0.2"/>
    <row r="5909" s="185" customFormat="1" x14ac:dyDescent="0.2"/>
    <row r="5910" s="185" customFormat="1" x14ac:dyDescent="0.2"/>
    <row r="5911" s="185" customFormat="1" x14ac:dyDescent="0.2"/>
    <row r="5912" s="185" customFormat="1" x14ac:dyDescent="0.2"/>
    <row r="5913" s="185" customFormat="1" x14ac:dyDescent="0.2"/>
    <row r="5914" s="185" customFormat="1" x14ac:dyDescent="0.2"/>
    <row r="5915" s="185" customFormat="1" x14ac:dyDescent="0.2"/>
    <row r="5916" s="185" customFormat="1" x14ac:dyDescent="0.2"/>
    <row r="5917" s="185" customFormat="1" x14ac:dyDescent="0.2"/>
    <row r="5918" s="185" customFormat="1" x14ac:dyDescent="0.2"/>
    <row r="5919" s="185" customFormat="1" x14ac:dyDescent="0.2"/>
    <row r="5920" s="185" customFormat="1" x14ac:dyDescent="0.2"/>
    <row r="5921" s="185" customFormat="1" x14ac:dyDescent="0.2"/>
    <row r="5922" s="185" customFormat="1" x14ac:dyDescent="0.2"/>
    <row r="5923" s="185" customFormat="1" x14ac:dyDescent="0.2"/>
    <row r="5924" s="185" customFormat="1" x14ac:dyDescent="0.2"/>
    <row r="5925" s="185" customFormat="1" x14ac:dyDescent="0.2"/>
    <row r="5926" s="185" customFormat="1" x14ac:dyDescent="0.2"/>
    <row r="5927" s="185" customFormat="1" x14ac:dyDescent="0.2"/>
    <row r="5928" s="185" customFormat="1" x14ac:dyDescent="0.2"/>
    <row r="5929" s="185" customFormat="1" x14ac:dyDescent="0.2"/>
    <row r="5930" s="185" customFormat="1" x14ac:dyDescent="0.2"/>
    <row r="5931" s="185" customFormat="1" x14ac:dyDescent="0.2"/>
    <row r="5932" s="185" customFormat="1" x14ac:dyDescent="0.2"/>
    <row r="5933" s="185" customFormat="1" x14ac:dyDescent="0.2"/>
    <row r="5934" s="185" customFormat="1" x14ac:dyDescent="0.2"/>
    <row r="5935" s="185" customFormat="1" x14ac:dyDescent="0.2"/>
    <row r="5936" s="185" customFormat="1" x14ac:dyDescent="0.2"/>
    <row r="5937" s="185" customFormat="1" x14ac:dyDescent="0.2"/>
    <row r="5938" s="185" customFormat="1" x14ac:dyDescent="0.2"/>
    <row r="5939" s="185" customFormat="1" x14ac:dyDescent="0.2"/>
    <row r="5940" s="185" customFormat="1" x14ac:dyDescent="0.2"/>
    <row r="5941" s="185" customFormat="1" x14ac:dyDescent="0.2"/>
    <row r="5942" s="185" customFormat="1" x14ac:dyDescent="0.2"/>
    <row r="5943" s="185" customFormat="1" x14ac:dyDescent="0.2"/>
    <row r="5944" s="185" customFormat="1" x14ac:dyDescent="0.2"/>
    <row r="5945" s="185" customFormat="1" x14ac:dyDescent="0.2"/>
    <row r="5946" s="185" customFormat="1" x14ac:dyDescent="0.2"/>
    <row r="5947" s="185" customFormat="1" x14ac:dyDescent="0.2"/>
    <row r="5948" s="185" customFormat="1" x14ac:dyDescent="0.2"/>
    <row r="5949" s="185" customFormat="1" x14ac:dyDescent="0.2"/>
    <row r="5950" s="185" customFormat="1" x14ac:dyDescent="0.2"/>
    <row r="5951" s="185" customFormat="1" x14ac:dyDescent="0.2"/>
    <row r="5952" s="185" customFormat="1" x14ac:dyDescent="0.2"/>
    <row r="5953" s="185" customFormat="1" x14ac:dyDescent="0.2"/>
    <row r="5954" s="185" customFormat="1" x14ac:dyDescent="0.2"/>
    <row r="5955" s="185" customFormat="1" x14ac:dyDescent="0.2"/>
    <row r="5956" s="185" customFormat="1" x14ac:dyDescent="0.2"/>
    <row r="5957" s="185" customFormat="1" x14ac:dyDescent="0.2"/>
    <row r="5958" s="185" customFormat="1" x14ac:dyDescent="0.2"/>
    <row r="5959" s="185" customFormat="1" x14ac:dyDescent="0.2"/>
    <row r="5960" s="185" customFormat="1" x14ac:dyDescent="0.2"/>
    <row r="5961" s="185" customFormat="1" x14ac:dyDescent="0.2"/>
    <row r="5962" s="185" customFormat="1" x14ac:dyDescent="0.2"/>
    <row r="5963" s="185" customFormat="1" x14ac:dyDescent="0.2"/>
    <row r="5964" s="185" customFormat="1" x14ac:dyDescent="0.2"/>
    <row r="5965" s="185" customFormat="1" x14ac:dyDescent="0.2"/>
    <row r="5966" s="185" customFormat="1" x14ac:dyDescent="0.2"/>
    <row r="5967" s="185" customFormat="1" x14ac:dyDescent="0.2"/>
    <row r="5968" s="185" customFormat="1" x14ac:dyDescent="0.2"/>
    <row r="5969" s="185" customFormat="1" x14ac:dyDescent="0.2"/>
    <row r="5970" s="185" customFormat="1" x14ac:dyDescent="0.2"/>
    <row r="5971" s="185" customFormat="1" x14ac:dyDescent="0.2"/>
    <row r="5972" s="185" customFormat="1" x14ac:dyDescent="0.2"/>
    <row r="5973" s="185" customFormat="1" x14ac:dyDescent="0.2"/>
    <row r="5974" s="185" customFormat="1" x14ac:dyDescent="0.2"/>
    <row r="5975" s="185" customFormat="1" x14ac:dyDescent="0.2"/>
    <row r="5976" s="185" customFormat="1" x14ac:dyDescent="0.2"/>
    <row r="5977" s="185" customFormat="1" x14ac:dyDescent="0.2"/>
    <row r="5978" s="185" customFormat="1" x14ac:dyDescent="0.2"/>
    <row r="5979" s="185" customFormat="1" x14ac:dyDescent="0.2"/>
    <row r="5980" s="185" customFormat="1" x14ac:dyDescent="0.2"/>
    <row r="5981" s="185" customFormat="1" x14ac:dyDescent="0.2"/>
    <row r="5982" s="185" customFormat="1" x14ac:dyDescent="0.2"/>
    <row r="5983" s="185" customFormat="1" x14ac:dyDescent="0.2"/>
    <row r="5984" s="185" customFormat="1" x14ac:dyDescent="0.2"/>
    <row r="5985" s="185" customFormat="1" x14ac:dyDescent="0.2"/>
    <row r="5986" s="185" customFormat="1" x14ac:dyDescent="0.2"/>
    <row r="5987" s="185" customFormat="1" x14ac:dyDescent="0.2"/>
    <row r="5988" s="185" customFormat="1" x14ac:dyDescent="0.2"/>
    <row r="5989" s="185" customFormat="1" x14ac:dyDescent="0.2"/>
    <row r="5990" s="185" customFormat="1" x14ac:dyDescent="0.2"/>
    <row r="5991" s="185" customFormat="1" x14ac:dyDescent="0.2"/>
    <row r="5992" s="185" customFormat="1" x14ac:dyDescent="0.2"/>
    <row r="5993" s="185" customFormat="1" x14ac:dyDescent="0.2"/>
    <row r="5994" s="185" customFormat="1" x14ac:dyDescent="0.2"/>
    <row r="5995" s="185" customFormat="1" x14ac:dyDescent="0.2"/>
    <row r="5996" s="185" customFormat="1" x14ac:dyDescent="0.2"/>
    <row r="5997" s="185" customFormat="1" x14ac:dyDescent="0.2"/>
    <row r="5998" s="185" customFormat="1" x14ac:dyDescent="0.2"/>
    <row r="5999" s="185" customFormat="1" x14ac:dyDescent="0.2"/>
    <row r="6000" s="185" customFormat="1" x14ac:dyDescent="0.2"/>
    <row r="6001" s="185" customFormat="1" x14ac:dyDescent="0.2"/>
    <row r="6002" s="185" customFormat="1" x14ac:dyDescent="0.2"/>
    <row r="6003" s="185" customFormat="1" x14ac:dyDescent="0.2"/>
    <row r="6004" s="185" customFormat="1" x14ac:dyDescent="0.2"/>
    <row r="6005" s="185" customFormat="1" x14ac:dyDescent="0.2"/>
    <row r="6006" s="185" customFormat="1" x14ac:dyDescent="0.2"/>
    <row r="6007" s="185" customFormat="1" x14ac:dyDescent="0.2"/>
    <row r="6008" s="185" customFormat="1" x14ac:dyDescent="0.2"/>
    <row r="6009" s="185" customFormat="1" x14ac:dyDescent="0.2"/>
    <row r="6010" s="185" customFormat="1" x14ac:dyDescent="0.2"/>
    <row r="6011" s="185" customFormat="1" x14ac:dyDescent="0.2"/>
    <row r="6012" s="185" customFormat="1" x14ac:dyDescent="0.2"/>
    <row r="6013" s="185" customFormat="1" x14ac:dyDescent="0.2"/>
    <row r="6014" s="185" customFormat="1" x14ac:dyDescent="0.2"/>
    <row r="6015" s="185" customFormat="1" x14ac:dyDescent="0.2"/>
    <row r="6016" s="185" customFormat="1" x14ac:dyDescent="0.2"/>
    <row r="6017" s="185" customFormat="1" x14ac:dyDescent="0.2"/>
    <row r="6018" s="185" customFormat="1" x14ac:dyDescent="0.2"/>
    <row r="6019" s="185" customFormat="1" x14ac:dyDescent="0.2"/>
    <row r="6020" s="185" customFormat="1" x14ac:dyDescent="0.2"/>
    <row r="6021" s="185" customFormat="1" x14ac:dyDescent="0.2"/>
    <row r="6022" s="185" customFormat="1" x14ac:dyDescent="0.2"/>
    <row r="6023" s="185" customFormat="1" x14ac:dyDescent="0.2"/>
    <row r="6024" s="185" customFormat="1" x14ac:dyDescent="0.2"/>
    <row r="6025" s="185" customFormat="1" x14ac:dyDescent="0.2"/>
    <row r="6026" s="185" customFormat="1" x14ac:dyDescent="0.2"/>
    <row r="6027" s="185" customFormat="1" x14ac:dyDescent="0.2"/>
    <row r="6028" s="185" customFormat="1" x14ac:dyDescent="0.2"/>
    <row r="6029" s="185" customFormat="1" x14ac:dyDescent="0.2"/>
    <row r="6030" s="185" customFormat="1" x14ac:dyDescent="0.2"/>
    <row r="6031" s="185" customFormat="1" x14ac:dyDescent="0.2"/>
    <row r="6032" s="185" customFormat="1" x14ac:dyDescent="0.2"/>
    <row r="6033" s="185" customFormat="1" x14ac:dyDescent="0.2"/>
    <row r="6034" s="185" customFormat="1" x14ac:dyDescent="0.2"/>
    <row r="6035" s="185" customFormat="1" x14ac:dyDescent="0.2"/>
    <row r="6036" s="185" customFormat="1" x14ac:dyDescent="0.2"/>
    <row r="6037" s="185" customFormat="1" x14ac:dyDescent="0.2"/>
    <row r="6038" s="185" customFormat="1" x14ac:dyDescent="0.2"/>
    <row r="6039" s="185" customFormat="1" x14ac:dyDescent="0.2"/>
    <row r="6040" s="185" customFormat="1" x14ac:dyDescent="0.2"/>
    <row r="6041" s="185" customFormat="1" x14ac:dyDescent="0.2"/>
    <row r="6042" s="185" customFormat="1" x14ac:dyDescent="0.2"/>
    <row r="6043" s="185" customFormat="1" x14ac:dyDescent="0.2"/>
    <row r="6044" s="185" customFormat="1" x14ac:dyDescent="0.2"/>
    <row r="6045" s="185" customFormat="1" x14ac:dyDescent="0.2"/>
    <row r="6046" s="185" customFormat="1" x14ac:dyDescent="0.2"/>
    <row r="6047" s="185" customFormat="1" x14ac:dyDescent="0.2"/>
    <row r="6048" s="185" customFormat="1" x14ac:dyDescent="0.2"/>
    <row r="6049" s="185" customFormat="1" x14ac:dyDescent="0.2"/>
    <row r="6050" s="185" customFormat="1" x14ac:dyDescent="0.2"/>
    <row r="6051" s="185" customFormat="1" x14ac:dyDescent="0.2"/>
    <row r="6052" s="185" customFormat="1" x14ac:dyDescent="0.2"/>
    <row r="6053" s="185" customFormat="1" x14ac:dyDescent="0.2"/>
    <row r="6054" s="185" customFormat="1" x14ac:dyDescent="0.2"/>
    <row r="6055" s="185" customFormat="1" x14ac:dyDescent="0.2"/>
    <row r="6056" s="185" customFormat="1" x14ac:dyDescent="0.2"/>
    <row r="6057" s="185" customFormat="1" x14ac:dyDescent="0.2"/>
    <row r="6058" s="185" customFormat="1" x14ac:dyDescent="0.2"/>
    <row r="6059" s="185" customFormat="1" x14ac:dyDescent="0.2"/>
    <row r="6060" s="185" customFormat="1" x14ac:dyDescent="0.2"/>
    <row r="6061" s="185" customFormat="1" x14ac:dyDescent="0.2"/>
    <row r="6062" s="185" customFormat="1" x14ac:dyDescent="0.2"/>
    <row r="6063" s="185" customFormat="1" x14ac:dyDescent="0.2"/>
    <row r="6064" s="185" customFormat="1" x14ac:dyDescent="0.2"/>
    <row r="6065" s="185" customFormat="1" x14ac:dyDescent="0.2"/>
    <row r="6066" s="185" customFormat="1" x14ac:dyDescent="0.2"/>
    <row r="6067" s="185" customFormat="1" x14ac:dyDescent="0.2"/>
    <row r="6068" s="185" customFormat="1" x14ac:dyDescent="0.2"/>
    <row r="6069" s="185" customFormat="1" x14ac:dyDescent="0.2"/>
    <row r="6070" s="185" customFormat="1" x14ac:dyDescent="0.2"/>
    <row r="6071" s="185" customFormat="1" x14ac:dyDescent="0.2"/>
    <row r="6072" s="185" customFormat="1" x14ac:dyDescent="0.2"/>
    <row r="6073" s="185" customFormat="1" x14ac:dyDescent="0.2"/>
    <row r="6074" s="185" customFormat="1" x14ac:dyDescent="0.2"/>
    <row r="6075" s="185" customFormat="1" x14ac:dyDescent="0.2"/>
    <row r="6076" s="185" customFormat="1" x14ac:dyDescent="0.2"/>
    <row r="6077" s="185" customFormat="1" x14ac:dyDescent="0.2"/>
    <row r="6078" s="185" customFormat="1" x14ac:dyDescent="0.2"/>
    <row r="6079" s="185" customFormat="1" x14ac:dyDescent="0.2"/>
    <row r="6080" s="185" customFormat="1" x14ac:dyDescent="0.2"/>
    <row r="6081" s="185" customFormat="1" x14ac:dyDescent="0.2"/>
    <row r="6082" s="185" customFormat="1" x14ac:dyDescent="0.2"/>
    <row r="6083" s="185" customFormat="1" x14ac:dyDescent="0.2"/>
    <row r="6084" s="185" customFormat="1" x14ac:dyDescent="0.2"/>
    <row r="6085" s="185" customFormat="1" x14ac:dyDescent="0.2"/>
    <row r="6086" s="185" customFormat="1" x14ac:dyDescent="0.2"/>
    <row r="6087" s="185" customFormat="1" x14ac:dyDescent="0.2"/>
    <row r="6088" s="185" customFormat="1" x14ac:dyDescent="0.2"/>
    <row r="6089" s="185" customFormat="1" x14ac:dyDescent="0.2"/>
    <row r="6090" s="185" customFormat="1" x14ac:dyDescent="0.2"/>
    <row r="6091" s="185" customFormat="1" x14ac:dyDescent="0.2"/>
    <row r="6092" s="185" customFormat="1" x14ac:dyDescent="0.2"/>
    <row r="6093" s="185" customFormat="1" x14ac:dyDescent="0.2"/>
    <row r="6094" s="185" customFormat="1" x14ac:dyDescent="0.2"/>
    <row r="6095" s="185" customFormat="1" x14ac:dyDescent="0.2"/>
    <row r="6096" s="185" customFormat="1" x14ac:dyDescent="0.2"/>
    <row r="6097" s="185" customFormat="1" x14ac:dyDescent="0.2"/>
    <row r="6098" s="185" customFormat="1" x14ac:dyDescent="0.2"/>
    <row r="6099" s="185" customFormat="1" x14ac:dyDescent="0.2"/>
    <row r="6100" s="185" customFormat="1" x14ac:dyDescent="0.2"/>
    <row r="6101" s="185" customFormat="1" x14ac:dyDescent="0.2"/>
    <row r="6102" s="185" customFormat="1" x14ac:dyDescent="0.2"/>
    <row r="6103" s="185" customFormat="1" x14ac:dyDescent="0.2"/>
    <row r="6104" s="185" customFormat="1" x14ac:dyDescent="0.2"/>
    <row r="6105" s="185" customFormat="1" x14ac:dyDescent="0.2"/>
    <row r="6106" s="185" customFormat="1" x14ac:dyDescent="0.2"/>
    <row r="6107" s="185" customFormat="1" x14ac:dyDescent="0.2"/>
    <row r="6108" s="185" customFormat="1" x14ac:dyDescent="0.2"/>
    <row r="6109" s="185" customFormat="1" x14ac:dyDescent="0.2"/>
    <row r="6110" s="185" customFormat="1" x14ac:dyDescent="0.2"/>
    <row r="6111" s="185" customFormat="1" x14ac:dyDescent="0.2"/>
    <row r="6112" s="185" customFormat="1" x14ac:dyDescent="0.2"/>
    <row r="6113" s="185" customFormat="1" x14ac:dyDescent="0.2"/>
    <row r="6114" s="185" customFormat="1" x14ac:dyDescent="0.2"/>
    <row r="6115" s="185" customFormat="1" x14ac:dyDescent="0.2"/>
    <row r="6116" s="185" customFormat="1" x14ac:dyDescent="0.2"/>
    <row r="6117" s="185" customFormat="1" x14ac:dyDescent="0.2"/>
    <row r="6118" s="185" customFormat="1" x14ac:dyDescent="0.2"/>
    <row r="6119" s="185" customFormat="1" x14ac:dyDescent="0.2"/>
    <row r="6120" s="185" customFormat="1" x14ac:dyDescent="0.2"/>
    <row r="6121" s="185" customFormat="1" x14ac:dyDescent="0.2"/>
    <row r="6122" s="185" customFormat="1" x14ac:dyDescent="0.2"/>
    <row r="6123" s="185" customFormat="1" x14ac:dyDescent="0.2"/>
    <row r="6124" s="185" customFormat="1" x14ac:dyDescent="0.2"/>
    <row r="6125" s="185" customFormat="1" x14ac:dyDescent="0.2"/>
    <row r="6126" s="185" customFormat="1" x14ac:dyDescent="0.2"/>
    <row r="6127" s="185" customFormat="1" x14ac:dyDescent="0.2"/>
    <row r="6128" s="185" customFormat="1" x14ac:dyDescent="0.2"/>
    <row r="6129" s="185" customFormat="1" x14ac:dyDescent="0.2"/>
    <row r="6130" s="185" customFormat="1" x14ac:dyDescent="0.2"/>
    <row r="6131" s="185" customFormat="1" x14ac:dyDescent="0.2"/>
    <row r="6132" s="185" customFormat="1" x14ac:dyDescent="0.2"/>
    <row r="6133" s="185" customFormat="1" x14ac:dyDescent="0.2"/>
    <row r="6134" s="185" customFormat="1" x14ac:dyDescent="0.2"/>
    <row r="6135" s="185" customFormat="1" x14ac:dyDescent="0.2"/>
    <row r="6136" s="185" customFormat="1" x14ac:dyDescent="0.2"/>
    <row r="6137" s="185" customFormat="1" x14ac:dyDescent="0.2"/>
    <row r="6138" s="185" customFormat="1" x14ac:dyDescent="0.2"/>
    <row r="6139" s="185" customFormat="1" x14ac:dyDescent="0.2"/>
    <row r="6140" s="185" customFormat="1" x14ac:dyDescent="0.2"/>
    <row r="6141" s="185" customFormat="1" x14ac:dyDescent="0.2"/>
    <row r="6142" s="185" customFormat="1" x14ac:dyDescent="0.2"/>
    <row r="6143" s="185" customFormat="1" x14ac:dyDescent="0.2"/>
    <row r="6144" s="185" customFormat="1" x14ac:dyDescent="0.2"/>
    <row r="6145" s="185" customFormat="1" x14ac:dyDescent="0.2"/>
    <row r="6146" s="185" customFormat="1" x14ac:dyDescent="0.2"/>
    <row r="6147" s="185" customFormat="1" x14ac:dyDescent="0.2"/>
    <row r="6148" s="185" customFormat="1" x14ac:dyDescent="0.2"/>
    <row r="6149" s="185" customFormat="1" x14ac:dyDescent="0.2"/>
    <row r="6150" s="185" customFormat="1" x14ac:dyDescent="0.2"/>
    <row r="6151" s="185" customFormat="1" x14ac:dyDescent="0.2"/>
    <row r="6152" s="185" customFormat="1" x14ac:dyDescent="0.2"/>
    <row r="6153" s="185" customFormat="1" x14ac:dyDescent="0.2"/>
    <row r="6154" s="185" customFormat="1" x14ac:dyDescent="0.2"/>
    <row r="6155" s="185" customFormat="1" x14ac:dyDescent="0.2"/>
    <row r="6156" s="185" customFormat="1" x14ac:dyDescent="0.2"/>
    <row r="6157" s="185" customFormat="1" x14ac:dyDescent="0.2"/>
    <row r="6158" s="185" customFormat="1" x14ac:dyDescent="0.2"/>
    <row r="6159" s="185" customFormat="1" x14ac:dyDescent="0.2"/>
    <row r="6160" s="185" customFormat="1" x14ac:dyDescent="0.2"/>
    <row r="6161" s="185" customFormat="1" x14ac:dyDescent="0.2"/>
    <row r="6162" s="185" customFormat="1" x14ac:dyDescent="0.2"/>
    <row r="6163" s="185" customFormat="1" x14ac:dyDescent="0.2"/>
    <row r="6164" s="185" customFormat="1" x14ac:dyDescent="0.2"/>
    <row r="6165" s="185" customFormat="1" x14ac:dyDescent="0.2"/>
    <row r="6166" s="185" customFormat="1" x14ac:dyDescent="0.2"/>
    <row r="6167" s="185" customFormat="1" x14ac:dyDescent="0.2"/>
    <row r="6168" s="185" customFormat="1" x14ac:dyDescent="0.2"/>
    <row r="6169" s="185" customFormat="1" x14ac:dyDescent="0.2"/>
    <row r="6170" s="185" customFormat="1" x14ac:dyDescent="0.2"/>
    <row r="6171" s="185" customFormat="1" x14ac:dyDescent="0.2"/>
    <row r="6172" s="185" customFormat="1" x14ac:dyDescent="0.2"/>
    <row r="6173" s="185" customFormat="1" x14ac:dyDescent="0.2"/>
    <row r="6174" s="185" customFormat="1" x14ac:dyDescent="0.2"/>
    <row r="6175" s="185" customFormat="1" x14ac:dyDescent="0.2"/>
    <row r="6176" s="185" customFormat="1" x14ac:dyDescent="0.2"/>
    <row r="6177" s="185" customFormat="1" x14ac:dyDescent="0.2"/>
    <row r="6178" s="185" customFormat="1" x14ac:dyDescent="0.2"/>
    <row r="6179" s="185" customFormat="1" x14ac:dyDescent="0.2"/>
    <row r="6180" s="185" customFormat="1" x14ac:dyDescent="0.2"/>
    <row r="6181" s="185" customFormat="1" x14ac:dyDescent="0.2"/>
    <row r="6182" s="185" customFormat="1" x14ac:dyDescent="0.2"/>
    <row r="6183" s="185" customFormat="1" x14ac:dyDescent="0.2"/>
    <row r="6184" s="185" customFormat="1" x14ac:dyDescent="0.2"/>
    <row r="6185" s="185" customFormat="1" x14ac:dyDescent="0.2"/>
    <row r="6186" s="185" customFormat="1" x14ac:dyDescent="0.2"/>
    <row r="6187" s="185" customFormat="1" x14ac:dyDescent="0.2"/>
    <row r="6188" s="185" customFormat="1" x14ac:dyDescent="0.2"/>
    <row r="6189" s="185" customFormat="1" x14ac:dyDescent="0.2"/>
    <row r="6190" s="185" customFormat="1" x14ac:dyDescent="0.2"/>
    <row r="6191" s="185" customFormat="1" x14ac:dyDescent="0.2"/>
    <row r="6192" s="185" customFormat="1" x14ac:dyDescent="0.2"/>
    <row r="6193" s="185" customFormat="1" x14ac:dyDescent="0.2"/>
    <row r="6194" s="185" customFormat="1" x14ac:dyDescent="0.2"/>
    <row r="6195" s="185" customFormat="1" x14ac:dyDescent="0.2"/>
    <row r="6196" s="185" customFormat="1" x14ac:dyDescent="0.2"/>
    <row r="6197" s="185" customFormat="1" x14ac:dyDescent="0.2"/>
    <row r="6198" s="185" customFormat="1" x14ac:dyDescent="0.2"/>
    <row r="6199" s="185" customFormat="1" x14ac:dyDescent="0.2"/>
    <row r="6200" s="185" customFormat="1" x14ac:dyDescent="0.2"/>
    <row r="6201" s="185" customFormat="1" x14ac:dyDescent="0.2"/>
    <row r="6202" s="185" customFormat="1" x14ac:dyDescent="0.2"/>
    <row r="6203" s="185" customFormat="1" x14ac:dyDescent="0.2"/>
    <row r="6204" s="185" customFormat="1" x14ac:dyDescent="0.2"/>
    <row r="6205" s="185" customFormat="1" x14ac:dyDescent="0.2"/>
    <row r="6206" s="185" customFormat="1" x14ac:dyDescent="0.2"/>
    <row r="6207" s="185" customFormat="1" x14ac:dyDescent="0.2"/>
    <row r="6208" s="185" customFormat="1" x14ac:dyDescent="0.2"/>
    <row r="6209" s="185" customFormat="1" x14ac:dyDescent="0.2"/>
    <row r="6210" s="185" customFormat="1" x14ac:dyDescent="0.2"/>
    <row r="6211" s="185" customFormat="1" x14ac:dyDescent="0.2"/>
    <row r="6212" s="185" customFormat="1" x14ac:dyDescent="0.2"/>
    <row r="6213" s="185" customFormat="1" x14ac:dyDescent="0.2"/>
    <row r="6214" s="185" customFormat="1" x14ac:dyDescent="0.2"/>
    <row r="6215" s="185" customFormat="1" x14ac:dyDescent="0.2"/>
    <row r="6216" s="185" customFormat="1" x14ac:dyDescent="0.2"/>
    <row r="6217" s="185" customFormat="1" x14ac:dyDescent="0.2"/>
    <row r="6218" s="185" customFormat="1" x14ac:dyDescent="0.2"/>
    <row r="6219" s="185" customFormat="1" x14ac:dyDescent="0.2"/>
    <row r="6220" s="185" customFormat="1" x14ac:dyDescent="0.2"/>
    <row r="6221" s="185" customFormat="1" x14ac:dyDescent="0.2"/>
    <row r="6222" s="185" customFormat="1" x14ac:dyDescent="0.2"/>
    <row r="6223" s="185" customFormat="1" x14ac:dyDescent="0.2"/>
    <row r="6224" s="185" customFormat="1" x14ac:dyDescent="0.2"/>
    <row r="6225" s="185" customFormat="1" x14ac:dyDescent="0.2"/>
    <row r="6226" s="185" customFormat="1" x14ac:dyDescent="0.2"/>
    <row r="6227" s="185" customFormat="1" x14ac:dyDescent="0.2"/>
    <row r="6228" s="185" customFormat="1" x14ac:dyDescent="0.2"/>
    <row r="6229" s="185" customFormat="1" x14ac:dyDescent="0.2"/>
    <row r="6230" s="185" customFormat="1" x14ac:dyDescent="0.2"/>
    <row r="6231" s="185" customFormat="1" x14ac:dyDescent="0.2"/>
    <row r="6232" s="185" customFormat="1" x14ac:dyDescent="0.2"/>
    <row r="6233" s="185" customFormat="1" x14ac:dyDescent="0.2"/>
    <row r="6234" s="185" customFormat="1" x14ac:dyDescent="0.2"/>
    <row r="6235" s="185" customFormat="1" x14ac:dyDescent="0.2"/>
    <row r="6236" s="185" customFormat="1" x14ac:dyDescent="0.2"/>
    <row r="6237" s="185" customFormat="1" x14ac:dyDescent="0.2"/>
    <row r="6238" s="185" customFormat="1" x14ac:dyDescent="0.2"/>
    <row r="6239" s="185" customFormat="1" x14ac:dyDescent="0.2"/>
    <row r="6240" s="185" customFormat="1" x14ac:dyDescent="0.2"/>
    <row r="6241" s="185" customFormat="1" x14ac:dyDescent="0.2"/>
    <row r="6242" s="185" customFormat="1" x14ac:dyDescent="0.2"/>
    <row r="6243" s="185" customFormat="1" x14ac:dyDescent="0.2"/>
    <row r="6244" s="185" customFormat="1" x14ac:dyDescent="0.2"/>
    <row r="6245" s="185" customFormat="1" x14ac:dyDescent="0.2"/>
    <row r="6246" s="185" customFormat="1" x14ac:dyDescent="0.2"/>
    <row r="6247" s="185" customFormat="1" x14ac:dyDescent="0.2"/>
    <row r="6248" s="185" customFormat="1" x14ac:dyDescent="0.2"/>
    <row r="6249" s="185" customFormat="1" x14ac:dyDescent="0.2"/>
    <row r="6250" s="185" customFormat="1" x14ac:dyDescent="0.2"/>
    <row r="6251" s="185" customFormat="1" x14ac:dyDescent="0.2"/>
    <row r="6252" s="185" customFormat="1" x14ac:dyDescent="0.2"/>
    <row r="6253" s="185" customFormat="1" x14ac:dyDescent="0.2"/>
    <row r="6254" s="185" customFormat="1" x14ac:dyDescent="0.2"/>
    <row r="6255" s="185" customFormat="1" x14ac:dyDescent="0.2"/>
    <row r="6256" s="185" customFormat="1" x14ac:dyDescent="0.2"/>
    <row r="6257" s="185" customFormat="1" x14ac:dyDescent="0.2"/>
    <row r="6258" s="185" customFormat="1" x14ac:dyDescent="0.2"/>
    <row r="6259" s="185" customFormat="1" x14ac:dyDescent="0.2"/>
    <row r="6260" s="185" customFormat="1" x14ac:dyDescent="0.2"/>
    <row r="6261" s="185" customFormat="1" x14ac:dyDescent="0.2"/>
    <row r="6262" s="185" customFormat="1" x14ac:dyDescent="0.2"/>
    <row r="6263" s="185" customFormat="1" x14ac:dyDescent="0.2"/>
    <row r="6264" s="185" customFormat="1" x14ac:dyDescent="0.2"/>
    <row r="6265" s="185" customFormat="1" x14ac:dyDescent="0.2"/>
    <row r="6266" s="185" customFormat="1" x14ac:dyDescent="0.2"/>
    <row r="6267" s="185" customFormat="1" x14ac:dyDescent="0.2"/>
    <row r="6268" s="185" customFormat="1" x14ac:dyDescent="0.2"/>
    <row r="6269" s="185" customFormat="1" x14ac:dyDescent="0.2"/>
    <row r="6270" s="185" customFormat="1" x14ac:dyDescent="0.2"/>
    <row r="6271" s="185" customFormat="1" x14ac:dyDescent="0.2"/>
    <row r="6272" s="185" customFormat="1" x14ac:dyDescent="0.2"/>
    <row r="6273" s="185" customFormat="1" x14ac:dyDescent="0.2"/>
    <row r="6274" s="185" customFormat="1" x14ac:dyDescent="0.2"/>
    <row r="6275" s="185" customFormat="1" x14ac:dyDescent="0.2"/>
    <row r="6276" s="185" customFormat="1" x14ac:dyDescent="0.2"/>
    <row r="6277" s="185" customFormat="1" x14ac:dyDescent="0.2"/>
    <row r="6278" s="185" customFormat="1" x14ac:dyDescent="0.2"/>
    <row r="6279" s="185" customFormat="1" x14ac:dyDescent="0.2"/>
    <row r="6280" s="185" customFormat="1" x14ac:dyDescent="0.2"/>
    <row r="6281" s="185" customFormat="1" x14ac:dyDescent="0.2"/>
    <row r="6282" s="185" customFormat="1" x14ac:dyDescent="0.2"/>
    <row r="6283" s="185" customFormat="1" x14ac:dyDescent="0.2"/>
    <row r="6284" s="185" customFormat="1" x14ac:dyDescent="0.2"/>
    <row r="6285" s="185" customFormat="1" x14ac:dyDescent="0.2"/>
    <row r="6286" s="185" customFormat="1" x14ac:dyDescent="0.2"/>
    <row r="6287" s="185" customFormat="1" x14ac:dyDescent="0.2"/>
    <row r="6288" s="185" customFormat="1" x14ac:dyDescent="0.2"/>
    <row r="6289" s="185" customFormat="1" x14ac:dyDescent="0.2"/>
    <row r="6290" s="185" customFormat="1" x14ac:dyDescent="0.2"/>
    <row r="6291" s="185" customFormat="1" x14ac:dyDescent="0.2"/>
    <row r="6292" s="185" customFormat="1" x14ac:dyDescent="0.2"/>
    <row r="6293" s="185" customFormat="1" x14ac:dyDescent="0.2"/>
    <row r="6294" s="185" customFormat="1" x14ac:dyDescent="0.2"/>
    <row r="6295" s="185" customFormat="1" x14ac:dyDescent="0.2"/>
    <row r="6296" s="185" customFormat="1" x14ac:dyDescent="0.2"/>
    <row r="6297" s="185" customFormat="1" x14ac:dyDescent="0.2"/>
    <row r="6298" s="185" customFormat="1" x14ac:dyDescent="0.2"/>
    <row r="6299" s="185" customFormat="1" x14ac:dyDescent="0.2"/>
    <row r="6300" s="185" customFormat="1" x14ac:dyDescent="0.2"/>
    <row r="6301" s="185" customFormat="1" x14ac:dyDescent="0.2"/>
    <row r="6302" s="185" customFormat="1" x14ac:dyDescent="0.2"/>
    <row r="6303" s="185" customFormat="1" x14ac:dyDescent="0.2"/>
    <row r="6304" s="185" customFormat="1" x14ac:dyDescent="0.2"/>
    <row r="6305" s="185" customFormat="1" x14ac:dyDescent="0.2"/>
    <row r="6306" s="185" customFormat="1" x14ac:dyDescent="0.2"/>
    <row r="6307" s="185" customFormat="1" x14ac:dyDescent="0.2"/>
    <row r="6308" s="185" customFormat="1" x14ac:dyDescent="0.2"/>
    <row r="6309" s="185" customFormat="1" x14ac:dyDescent="0.2"/>
    <row r="6310" s="185" customFormat="1" x14ac:dyDescent="0.2"/>
    <row r="6311" s="185" customFormat="1" x14ac:dyDescent="0.2"/>
    <row r="6312" s="185" customFormat="1" x14ac:dyDescent="0.2"/>
    <row r="6313" s="185" customFormat="1" x14ac:dyDescent="0.2"/>
    <row r="6314" s="185" customFormat="1" x14ac:dyDescent="0.2"/>
    <row r="6315" s="185" customFormat="1" x14ac:dyDescent="0.2"/>
    <row r="6316" s="185" customFormat="1" x14ac:dyDescent="0.2"/>
    <row r="6317" s="185" customFormat="1" x14ac:dyDescent="0.2"/>
    <row r="6318" s="185" customFormat="1" x14ac:dyDescent="0.2"/>
    <row r="6319" s="185" customFormat="1" x14ac:dyDescent="0.2"/>
    <row r="6320" s="185" customFormat="1" x14ac:dyDescent="0.2"/>
    <row r="6321" s="185" customFormat="1" x14ac:dyDescent="0.2"/>
    <row r="6322" s="185" customFormat="1" x14ac:dyDescent="0.2"/>
    <row r="6323" s="185" customFormat="1" x14ac:dyDescent="0.2"/>
    <row r="6324" s="185" customFormat="1" x14ac:dyDescent="0.2"/>
    <row r="6325" s="185" customFormat="1" x14ac:dyDescent="0.2"/>
    <row r="6326" s="185" customFormat="1" x14ac:dyDescent="0.2"/>
    <row r="6327" s="185" customFormat="1" x14ac:dyDescent="0.2"/>
    <row r="6328" s="185" customFormat="1" x14ac:dyDescent="0.2"/>
    <row r="6329" s="185" customFormat="1" x14ac:dyDescent="0.2"/>
    <row r="6330" s="185" customFormat="1" x14ac:dyDescent="0.2"/>
    <row r="6331" s="185" customFormat="1" x14ac:dyDescent="0.2"/>
    <row r="6332" s="185" customFormat="1" x14ac:dyDescent="0.2"/>
    <row r="6333" s="185" customFormat="1" x14ac:dyDescent="0.2"/>
    <row r="6334" s="185" customFormat="1" x14ac:dyDescent="0.2"/>
    <row r="6335" s="185" customFormat="1" x14ac:dyDescent="0.2"/>
    <row r="6336" s="185" customFormat="1" x14ac:dyDescent="0.2"/>
    <row r="6337" s="185" customFormat="1" x14ac:dyDescent="0.2"/>
    <row r="6338" s="185" customFormat="1" x14ac:dyDescent="0.2"/>
    <row r="6339" s="185" customFormat="1" x14ac:dyDescent="0.2"/>
    <row r="6340" s="185" customFormat="1" x14ac:dyDescent="0.2"/>
    <row r="6341" s="185" customFormat="1" x14ac:dyDescent="0.2"/>
    <row r="6342" s="185" customFormat="1" x14ac:dyDescent="0.2"/>
    <row r="6343" s="185" customFormat="1" x14ac:dyDescent="0.2"/>
    <row r="6344" s="185" customFormat="1" x14ac:dyDescent="0.2"/>
    <row r="6345" s="185" customFormat="1" x14ac:dyDescent="0.2"/>
    <row r="6346" s="185" customFormat="1" x14ac:dyDescent="0.2"/>
    <row r="6347" s="185" customFormat="1" x14ac:dyDescent="0.2"/>
    <row r="6348" s="185" customFormat="1" x14ac:dyDescent="0.2"/>
    <row r="6349" s="185" customFormat="1" x14ac:dyDescent="0.2"/>
    <row r="6350" s="185" customFormat="1" x14ac:dyDescent="0.2"/>
    <row r="6351" s="185" customFormat="1" x14ac:dyDescent="0.2"/>
    <row r="6352" s="185" customFormat="1" x14ac:dyDescent="0.2"/>
    <row r="6353" s="185" customFormat="1" x14ac:dyDescent="0.2"/>
    <row r="6354" s="185" customFormat="1" x14ac:dyDescent="0.2"/>
    <row r="6355" s="185" customFormat="1" x14ac:dyDescent="0.2"/>
    <row r="6356" s="185" customFormat="1" x14ac:dyDescent="0.2"/>
    <row r="6357" s="185" customFormat="1" x14ac:dyDescent="0.2"/>
    <row r="6358" s="185" customFormat="1" x14ac:dyDescent="0.2"/>
    <row r="6359" s="185" customFormat="1" x14ac:dyDescent="0.2"/>
    <row r="6360" s="185" customFormat="1" x14ac:dyDescent="0.2"/>
    <row r="6361" s="185" customFormat="1" x14ac:dyDescent="0.2"/>
    <row r="6362" s="185" customFormat="1" x14ac:dyDescent="0.2"/>
    <row r="6363" s="185" customFormat="1" x14ac:dyDescent="0.2"/>
    <row r="6364" s="185" customFormat="1" x14ac:dyDescent="0.2"/>
    <row r="6365" s="185" customFormat="1" x14ac:dyDescent="0.2"/>
    <row r="6366" s="185" customFormat="1" x14ac:dyDescent="0.2"/>
    <row r="6367" s="185" customFormat="1" x14ac:dyDescent="0.2"/>
    <row r="6368" s="185" customFormat="1" x14ac:dyDescent="0.2"/>
    <row r="6369" s="185" customFormat="1" x14ac:dyDescent="0.2"/>
    <row r="6370" s="185" customFormat="1" x14ac:dyDescent="0.2"/>
    <row r="6371" s="185" customFormat="1" x14ac:dyDescent="0.2"/>
    <row r="6372" s="185" customFormat="1" x14ac:dyDescent="0.2"/>
    <row r="6373" s="185" customFormat="1" x14ac:dyDescent="0.2"/>
    <row r="6374" s="185" customFormat="1" x14ac:dyDescent="0.2"/>
    <row r="6375" s="185" customFormat="1" x14ac:dyDescent="0.2"/>
    <row r="6376" s="185" customFormat="1" x14ac:dyDescent="0.2"/>
    <row r="6377" s="185" customFormat="1" x14ac:dyDescent="0.2"/>
    <row r="6378" s="185" customFormat="1" x14ac:dyDescent="0.2"/>
    <row r="6379" s="185" customFormat="1" x14ac:dyDescent="0.2"/>
    <row r="6380" s="185" customFormat="1" x14ac:dyDescent="0.2"/>
    <row r="6381" s="185" customFormat="1" x14ac:dyDescent="0.2"/>
    <row r="6382" s="185" customFormat="1" x14ac:dyDescent="0.2"/>
    <row r="6383" s="185" customFormat="1" x14ac:dyDescent="0.2"/>
    <row r="6384" s="185" customFormat="1" x14ac:dyDescent="0.2"/>
    <row r="6385" s="185" customFormat="1" x14ac:dyDescent="0.2"/>
    <row r="6386" s="185" customFormat="1" x14ac:dyDescent="0.2"/>
    <row r="6387" s="185" customFormat="1" x14ac:dyDescent="0.2"/>
    <row r="6388" s="185" customFormat="1" x14ac:dyDescent="0.2"/>
    <row r="6389" s="185" customFormat="1" x14ac:dyDescent="0.2"/>
    <row r="6390" s="185" customFormat="1" x14ac:dyDescent="0.2"/>
    <row r="6391" s="185" customFormat="1" x14ac:dyDescent="0.2"/>
    <row r="6392" s="185" customFormat="1" x14ac:dyDescent="0.2"/>
    <row r="6393" s="185" customFormat="1" x14ac:dyDescent="0.2"/>
    <row r="6394" s="185" customFormat="1" x14ac:dyDescent="0.2"/>
    <row r="6395" s="185" customFormat="1" x14ac:dyDescent="0.2"/>
    <row r="6396" s="185" customFormat="1" x14ac:dyDescent="0.2"/>
    <row r="6397" s="185" customFormat="1" x14ac:dyDescent="0.2"/>
    <row r="6398" s="185" customFormat="1" x14ac:dyDescent="0.2"/>
    <row r="6399" s="185" customFormat="1" x14ac:dyDescent="0.2"/>
    <row r="6400" s="185" customFormat="1" x14ac:dyDescent="0.2"/>
    <row r="6401" s="185" customFormat="1" x14ac:dyDescent="0.2"/>
    <row r="6402" s="185" customFormat="1" x14ac:dyDescent="0.2"/>
    <row r="6403" s="185" customFormat="1" x14ac:dyDescent="0.2"/>
    <row r="6404" s="185" customFormat="1" x14ac:dyDescent="0.2"/>
    <row r="6405" s="185" customFormat="1" x14ac:dyDescent="0.2"/>
    <row r="6406" s="185" customFormat="1" x14ac:dyDescent="0.2"/>
    <row r="6407" s="185" customFormat="1" x14ac:dyDescent="0.2"/>
    <row r="6408" s="185" customFormat="1" x14ac:dyDescent="0.2"/>
    <row r="6409" s="185" customFormat="1" x14ac:dyDescent="0.2"/>
    <row r="6410" s="185" customFormat="1" x14ac:dyDescent="0.2"/>
    <row r="6411" s="185" customFormat="1" x14ac:dyDescent="0.2"/>
    <row r="6412" s="185" customFormat="1" x14ac:dyDescent="0.2"/>
    <row r="6413" s="185" customFormat="1" x14ac:dyDescent="0.2"/>
    <row r="6414" s="185" customFormat="1" x14ac:dyDescent="0.2"/>
    <row r="6415" s="185" customFormat="1" x14ac:dyDescent="0.2"/>
    <row r="6416" s="185" customFormat="1" x14ac:dyDescent="0.2"/>
    <row r="6417" s="185" customFormat="1" x14ac:dyDescent="0.2"/>
    <row r="6418" s="185" customFormat="1" x14ac:dyDescent="0.2"/>
    <row r="6419" s="185" customFormat="1" x14ac:dyDescent="0.2"/>
    <row r="6420" s="185" customFormat="1" x14ac:dyDescent="0.2"/>
    <row r="6421" s="185" customFormat="1" x14ac:dyDescent="0.2"/>
    <row r="6422" s="185" customFormat="1" x14ac:dyDescent="0.2"/>
    <row r="6423" s="185" customFormat="1" x14ac:dyDescent="0.2"/>
    <row r="6424" s="185" customFormat="1" x14ac:dyDescent="0.2"/>
    <row r="6425" s="185" customFormat="1" x14ac:dyDescent="0.2"/>
    <row r="6426" s="185" customFormat="1" x14ac:dyDescent="0.2"/>
    <row r="6427" s="185" customFormat="1" x14ac:dyDescent="0.2"/>
    <row r="6428" s="185" customFormat="1" x14ac:dyDescent="0.2"/>
    <row r="6429" s="185" customFormat="1" x14ac:dyDescent="0.2"/>
    <row r="6430" s="185" customFormat="1" x14ac:dyDescent="0.2"/>
    <row r="6431" s="185" customFormat="1" x14ac:dyDescent="0.2"/>
    <row r="6432" s="185" customFormat="1" x14ac:dyDescent="0.2"/>
    <row r="6433" s="185" customFormat="1" x14ac:dyDescent="0.2"/>
    <row r="6434" s="185" customFormat="1" x14ac:dyDescent="0.2"/>
    <row r="6435" s="185" customFormat="1" x14ac:dyDescent="0.2"/>
    <row r="6436" s="185" customFormat="1" x14ac:dyDescent="0.2"/>
    <row r="6437" s="185" customFormat="1" x14ac:dyDescent="0.2"/>
    <row r="6438" s="185" customFormat="1" x14ac:dyDescent="0.2"/>
    <row r="6439" s="185" customFormat="1" x14ac:dyDescent="0.2"/>
    <row r="6440" s="185" customFormat="1" x14ac:dyDescent="0.2"/>
    <row r="6441" s="185" customFormat="1" x14ac:dyDescent="0.2"/>
    <row r="6442" s="185" customFormat="1" x14ac:dyDescent="0.2"/>
    <row r="6443" s="185" customFormat="1" x14ac:dyDescent="0.2"/>
    <row r="6444" s="185" customFormat="1" x14ac:dyDescent="0.2"/>
    <row r="6445" s="185" customFormat="1" x14ac:dyDescent="0.2"/>
    <row r="6446" s="185" customFormat="1" x14ac:dyDescent="0.2"/>
  </sheetData>
  <mergeCells count="15">
    <mergeCell ref="G4:M4"/>
    <mergeCell ref="B4:F4"/>
    <mergeCell ref="N4:S4"/>
    <mergeCell ref="K28:L28"/>
    <mergeCell ref="R28:S28"/>
    <mergeCell ref="D30:E30"/>
    <mergeCell ref="K30:L30"/>
    <mergeCell ref="R30:S30"/>
    <mergeCell ref="K27:L27"/>
    <mergeCell ref="R27:S27"/>
    <mergeCell ref="E1:Q1"/>
    <mergeCell ref="A2:M2"/>
    <mergeCell ref="A3:S3"/>
    <mergeCell ref="K29:L29"/>
    <mergeCell ref="R29:S29"/>
  </mergeCells>
  <pageMargins left="0.51181102362204722" right="0.31496062992125984" top="0.74803149606299213" bottom="0.35433070866141736" header="0.31496062992125984" footer="0.31496062992125984"/>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3"/>
  <sheetViews>
    <sheetView topLeftCell="A61" zoomScaleNormal="100" workbookViewId="0">
      <selection activeCell="D59" sqref="D59"/>
    </sheetView>
  </sheetViews>
  <sheetFormatPr baseColWidth="10" defaultRowHeight="12.75" x14ac:dyDescent="0.2"/>
  <cols>
    <col min="1" max="1" width="82.85546875" bestFit="1" customWidth="1"/>
    <col min="2" max="2" width="14" bestFit="1" customWidth="1"/>
    <col min="3" max="3" width="14.5703125" customWidth="1"/>
    <col min="4" max="4" width="13.42578125" bestFit="1" customWidth="1"/>
  </cols>
  <sheetData>
    <row r="1" spans="1:4" s="7" customFormat="1" ht="18.75" customHeight="1" x14ac:dyDescent="0.2">
      <c r="A1" s="3" t="s">
        <v>6</v>
      </c>
      <c r="B1" s="4"/>
      <c r="C1" s="58"/>
      <c r="D1" s="53">
        <v>2021</v>
      </c>
    </row>
    <row r="2" spans="1:4" s="7" customFormat="1" ht="18.75" customHeight="1" x14ac:dyDescent="0.2">
      <c r="A2" s="5" t="s">
        <v>311</v>
      </c>
      <c r="B2" s="6"/>
      <c r="C2" s="2"/>
      <c r="D2" s="46" t="s">
        <v>165</v>
      </c>
    </row>
    <row r="3" spans="1:4" s="7" customFormat="1" ht="18.75" customHeight="1" x14ac:dyDescent="0.2">
      <c r="A3" s="275" t="s">
        <v>319</v>
      </c>
      <c r="B3" s="276"/>
      <c r="C3" s="276"/>
      <c r="D3" s="277"/>
    </row>
    <row r="4" spans="1:4" s="7" customFormat="1" ht="25.5" x14ac:dyDescent="0.2">
      <c r="A4" s="15"/>
      <c r="B4" s="152" t="s">
        <v>354</v>
      </c>
      <c r="C4" s="152" t="s">
        <v>353</v>
      </c>
      <c r="D4" s="152" t="s">
        <v>352</v>
      </c>
    </row>
    <row r="5" spans="1:4" x14ac:dyDescent="0.2">
      <c r="A5" s="19" t="s">
        <v>0</v>
      </c>
      <c r="B5" s="25">
        <f>+B6+B14+B18+B21+B27+B33+B34</f>
        <v>534267.21</v>
      </c>
      <c r="C5" s="25">
        <f>+C6+C14+C18+C21+C27+C33+C34</f>
        <v>478426.56</v>
      </c>
      <c r="D5" s="25">
        <f>+D6+D14+D18+D21+D27+D33+D34</f>
        <v>358770.28</v>
      </c>
    </row>
    <row r="6" spans="1:4" x14ac:dyDescent="0.2">
      <c r="A6" s="77" t="s">
        <v>267</v>
      </c>
      <c r="B6" s="27">
        <f>B7+B8+B9+B10+B11+B12+B13</f>
        <v>63803.199999999997</v>
      </c>
      <c r="C6" s="27">
        <f>C7+C8+C9+C10+C11+C12+C13</f>
        <v>57609.98</v>
      </c>
      <c r="D6" s="27">
        <f>D7+D8+D9+D10+D11+D12+D13</f>
        <v>30368.840000000004</v>
      </c>
    </row>
    <row r="7" spans="1:4" x14ac:dyDescent="0.2">
      <c r="A7" s="9" t="s">
        <v>250</v>
      </c>
      <c r="B7" s="39"/>
      <c r="C7" s="40"/>
      <c r="D7" s="40"/>
    </row>
    <row r="8" spans="1:4" x14ac:dyDescent="0.2">
      <c r="A8" s="9" t="s">
        <v>166</v>
      </c>
      <c r="B8" s="28"/>
      <c r="C8" s="29"/>
      <c r="D8" s="29"/>
    </row>
    <row r="9" spans="1:4" x14ac:dyDescent="0.2">
      <c r="A9" s="9" t="s">
        <v>167</v>
      </c>
      <c r="B9" s="28"/>
      <c r="C9" s="29"/>
      <c r="D9" s="29"/>
    </row>
    <row r="10" spans="1:4" x14ac:dyDescent="0.2">
      <c r="A10" s="9" t="s">
        <v>168</v>
      </c>
      <c r="B10" s="28"/>
      <c r="C10" s="29"/>
      <c r="D10" s="146"/>
    </row>
    <row r="11" spans="1:4" x14ac:dyDescent="0.2">
      <c r="A11" s="9" t="s">
        <v>169</v>
      </c>
      <c r="B11" s="28"/>
      <c r="C11" s="29"/>
      <c r="D11" s="146"/>
    </row>
    <row r="12" spans="1:4" x14ac:dyDescent="0.2">
      <c r="A12" s="9" t="s">
        <v>170</v>
      </c>
      <c r="B12" s="28">
        <v>63803.199999999997</v>
      </c>
      <c r="C12" s="29">
        <v>57609.98</v>
      </c>
      <c r="D12" s="146">
        <f>C12-27241.14</f>
        <v>30368.840000000004</v>
      </c>
    </row>
    <row r="13" spans="1:4" x14ac:dyDescent="0.2">
      <c r="A13" s="9" t="s">
        <v>171</v>
      </c>
      <c r="B13" s="28"/>
      <c r="C13" s="29"/>
      <c r="D13" s="146"/>
    </row>
    <row r="14" spans="1:4" x14ac:dyDescent="0.2">
      <c r="A14" s="10" t="s">
        <v>268</v>
      </c>
      <c r="B14" s="39">
        <f>+B15+B16+B17</f>
        <v>461356.31</v>
      </c>
      <c r="C14" s="39">
        <f>+C15+C16+C17</f>
        <v>411708.88</v>
      </c>
      <c r="D14" s="138">
        <f>+D15+D16+D17</f>
        <v>319293.74</v>
      </c>
    </row>
    <row r="15" spans="1:4" x14ac:dyDescent="0.2">
      <c r="A15" s="9" t="s">
        <v>1</v>
      </c>
      <c r="B15" s="28">
        <v>308794.45</v>
      </c>
      <c r="C15" s="29">
        <v>250551.21</v>
      </c>
      <c r="D15" s="146">
        <f>C15-58210.72</f>
        <v>192340.49</v>
      </c>
    </row>
    <row r="16" spans="1:4" x14ac:dyDescent="0.2">
      <c r="A16" s="12" t="s">
        <v>135</v>
      </c>
      <c r="B16" s="28">
        <v>152561.85999999999</v>
      </c>
      <c r="C16" s="29">
        <v>161157.67000000001</v>
      </c>
      <c r="D16" s="146">
        <f>C16-5877.14-18490.91-9454.61-381.76</f>
        <v>126953.25</v>
      </c>
    </row>
    <row r="17" spans="1:4" x14ac:dyDescent="0.2">
      <c r="A17" s="9" t="s">
        <v>2</v>
      </c>
      <c r="B17" s="28"/>
      <c r="C17" s="29">
        <f>103778.83-103778.83</f>
        <v>0</v>
      </c>
      <c r="D17" s="146"/>
    </row>
    <row r="18" spans="1:4" x14ac:dyDescent="0.2">
      <c r="A18" s="10" t="s">
        <v>269</v>
      </c>
      <c r="B18" s="39">
        <f>+B19+B20</f>
        <v>0</v>
      </c>
      <c r="C18" s="39">
        <f>+C19+C20</f>
        <v>0</v>
      </c>
      <c r="D18" s="138">
        <f>+D19+D20</f>
        <v>0</v>
      </c>
    </row>
    <row r="19" spans="1:4" x14ac:dyDescent="0.2">
      <c r="A19" s="9" t="s">
        <v>3</v>
      </c>
      <c r="B19" s="28"/>
      <c r="C19" s="29"/>
      <c r="D19" s="146"/>
    </row>
    <row r="20" spans="1:4" x14ac:dyDescent="0.2">
      <c r="A20" s="9" t="s">
        <v>4</v>
      </c>
      <c r="B20" s="28"/>
      <c r="C20" s="29"/>
      <c r="D20" s="146"/>
    </row>
    <row r="21" spans="1:4" x14ac:dyDescent="0.2">
      <c r="A21" s="10" t="s">
        <v>270</v>
      </c>
      <c r="B21" s="39">
        <f>+B22+B23+B24+B25+B26</f>
        <v>0</v>
      </c>
      <c r="C21" s="39">
        <f>+C22+C23+C24+C25+C26</f>
        <v>0</v>
      </c>
      <c r="D21" s="138">
        <f>+D22+D23+D24+D25+D26</f>
        <v>0</v>
      </c>
    </row>
    <row r="22" spans="1:4" x14ac:dyDescent="0.2">
      <c r="A22" s="12" t="s">
        <v>136</v>
      </c>
      <c r="B22" s="28"/>
      <c r="C22" s="29"/>
      <c r="D22" s="146"/>
    </row>
    <row r="23" spans="1:4" x14ac:dyDescent="0.2">
      <c r="A23" s="9" t="s">
        <v>137</v>
      </c>
      <c r="B23" s="28"/>
      <c r="C23" s="29"/>
      <c r="D23" s="146"/>
    </row>
    <row r="24" spans="1:4" x14ac:dyDescent="0.2">
      <c r="A24" s="9" t="s">
        <v>138</v>
      </c>
      <c r="B24" s="28"/>
      <c r="C24" s="29"/>
      <c r="D24" s="146"/>
    </row>
    <row r="25" spans="1:4" x14ac:dyDescent="0.2">
      <c r="A25" s="9" t="s">
        <v>139</v>
      </c>
      <c r="B25" s="28"/>
      <c r="C25" s="29"/>
      <c r="D25" s="146"/>
    </row>
    <row r="26" spans="1:4" x14ac:dyDescent="0.2">
      <c r="A26" s="9" t="s">
        <v>140</v>
      </c>
      <c r="B26" s="28"/>
      <c r="C26" s="29"/>
      <c r="D26" s="146"/>
    </row>
    <row r="27" spans="1:4" x14ac:dyDescent="0.2">
      <c r="A27" s="10" t="s">
        <v>271</v>
      </c>
      <c r="B27" s="39">
        <f>+B28+B29+B30+B31+B32</f>
        <v>9107.7000000000007</v>
      </c>
      <c r="C27" s="39">
        <f>+C28+C29+C30+C31+C32</f>
        <v>9107.7000000000007</v>
      </c>
      <c r="D27" s="138">
        <f>+D28+D29+D30+D31+D32</f>
        <v>9107.7000000000007</v>
      </c>
    </row>
    <row r="28" spans="1:4" x14ac:dyDescent="0.2">
      <c r="A28" s="9" t="s">
        <v>136</v>
      </c>
      <c r="B28" s="28"/>
      <c r="C28" s="29"/>
      <c r="D28" s="146"/>
    </row>
    <row r="29" spans="1:4" x14ac:dyDescent="0.2">
      <c r="A29" s="9" t="s">
        <v>141</v>
      </c>
      <c r="B29" s="28"/>
      <c r="C29" s="29"/>
      <c r="D29" s="146"/>
    </row>
    <row r="30" spans="1:4" x14ac:dyDescent="0.2">
      <c r="A30" s="9" t="s">
        <v>138</v>
      </c>
      <c r="B30" s="28"/>
      <c r="C30" s="29"/>
      <c r="D30" s="146"/>
    </row>
    <row r="31" spans="1:4" x14ac:dyDescent="0.2">
      <c r="A31" s="9" t="s">
        <v>139</v>
      </c>
      <c r="B31" s="28"/>
      <c r="C31" s="29"/>
      <c r="D31" s="146"/>
    </row>
    <row r="32" spans="1:4" x14ac:dyDescent="0.2">
      <c r="A32" s="9" t="s">
        <v>140</v>
      </c>
      <c r="B32" s="28">
        <v>9107.7000000000007</v>
      </c>
      <c r="C32" s="29">
        <f>6000+3107.7</f>
        <v>9107.7000000000007</v>
      </c>
      <c r="D32" s="146">
        <v>9107.7000000000007</v>
      </c>
    </row>
    <row r="33" spans="1:4" x14ac:dyDescent="0.2">
      <c r="A33" s="10" t="s">
        <v>5</v>
      </c>
      <c r="B33" s="39"/>
      <c r="C33" s="39"/>
      <c r="D33" s="39"/>
    </row>
    <row r="34" spans="1:4" x14ac:dyDescent="0.2">
      <c r="A34" s="13" t="s">
        <v>172</v>
      </c>
      <c r="B34" s="41"/>
      <c r="C34" s="41"/>
      <c r="D34" s="41"/>
    </row>
    <row r="35" spans="1:4" x14ac:dyDescent="0.2">
      <c r="A35" s="19" t="s">
        <v>7</v>
      </c>
      <c r="B35" s="25">
        <f>+B36+B37+B44+B52+B58+B64+B65</f>
        <v>4418557.3599999994</v>
      </c>
      <c r="C35" s="25">
        <f>+C36+C37+C44+C52+C58+C64+C65</f>
        <v>3762130.37</v>
      </c>
      <c r="D35" s="25">
        <f>+D36+D37+D44+D52+D58+D64+D65</f>
        <v>3922456.6399999978</v>
      </c>
    </row>
    <row r="36" spans="1:4" x14ac:dyDescent="0.2">
      <c r="A36" s="77" t="s">
        <v>272</v>
      </c>
      <c r="B36" s="27"/>
      <c r="C36" s="27"/>
      <c r="D36" s="27"/>
    </row>
    <row r="37" spans="1:4" x14ac:dyDescent="0.2">
      <c r="A37" s="10" t="s">
        <v>273</v>
      </c>
      <c r="B37" s="39">
        <f>+B38+B39+B40+B41+B42+B43</f>
        <v>0</v>
      </c>
      <c r="C37" s="39">
        <f>+C38+C39+C40+C41+C42+C43</f>
        <v>0</v>
      </c>
      <c r="D37" s="39">
        <f>+D38+D39+D40+D41+D42+D43</f>
        <v>0</v>
      </c>
    </row>
    <row r="38" spans="1:4" x14ac:dyDescent="0.2">
      <c r="A38" s="9" t="s">
        <v>8</v>
      </c>
      <c r="B38" s="28"/>
      <c r="C38" s="29"/>
      <c r="D38" s="29"/>
    </row>
    <row r="39" spans="1:4" x14ac:dyDescent="0.2">
      <c r="A39" s="9" t="s">
        <v>9</v>
      </c>
      <c r="B39" s="28"/>
      <c r="C39" s="29"/>
      <c r="D39" s="29"/>
    </row>
    <row r="40" spans="1:4" x14ac:dyDescent="0.2">
      <c r="A40" s="9" t="s">
        <v>10</v>
      </c>
      <c r="B40" s="28"/>
      <c r="C40" s="29"/>
      <c r="D40" s="29"/>
    </row>
    <row r="41" spans="1:4" x14ac:dyDescent="0.2">
      <c r="A41" s="9" t="s">
        <v>11</v>
      </c>
      <c r="B41" s="28"/>
      <c r="C41" s="29"/>
      <c r="D41" s="29"/>
    </row>
    <row r="42" spans="1:4" x14ac:dyDescent="0.2">
      <c r="A42" s="9" t="s">
        <v>12</v>
      </c>
      <c r="B42" s="28"/>
      <c r="C42" s="29"/>
      <c r="D42" s="29"/>
    </row>
    <row r="43" spans="1:4" x14ac:dyDescent="0.2">
      <c r="A43" s="9" t="s">
        <v>13</v>
      </c>
      <c r="B43" s="28"/>
      <c r="C43" s="29"/>
      <c r="D43" s="29"/>
    </row>
    <row r="44" spans="1:4" x14ac:dyDescent="0.2">
      <c r="A44" s="10" t="s">
        <v>274</v>
      </c>
      <c r="B44" s="138">
        <f>+B45+B46+B47+B48+B49+B50+B51</f>
        <v>1184907.7</v>
      </c>
      <c r="C44" s="138">
        <f>+C45+C46+C47+C48+C49+C50+C51</f>
        <v>2432042.3199999998</v>
      </c>
      <c r="D44" s="138">
        <f>+D45+D46+D47+D48+D49+D50+D51</f>
        <v>2432042.3199999998</v>
      </c>
    </row>
    <row r="45" spans="1:4" x14ac:dyDescent="0.2">
      <c r="A45" s="9" t="s">
        <v>14</v>
      </c>
      <c r="B45" s="136"/>
      <c r="C45" s="146"/>
      <c r="D45" s="146"/>
    </row>
    <row r="46" spans="1:4" x14ac:dyDescent="0.2">
      <c r="A46" s="9" t="s">
        <v>15</v>
      </c>
      <c r="B46" s="136"/>
      <c r="C46" s="146"/>
      <c r="D46" s="146"/>
    </row>
    <row r="47" spans="1:4" x14ac:dyDescent="0.2">
      <c r="A47" s="9" t="s">
        <v>16</v>
      </c>
      <c r="B47" s="136">
        <v>135668.20000000001</v>
      </c>
      <c r="C47" s="146">
        <v>8534.09</v>
      </c>
      <c r="D47" s="146">
        <f>C47</f>
        <v>8534.09</v>
      </c>
    </row>
    <row r="48" spans="1:4" x14ac:dyDescent="0.2">
      <c r="A48" s="9" t="s">
        <v>17</v>
      </c>
      <c r="B48" s="136"/>
      <c r="C48" s="146"/>
      <c r="D48" s="146"/>
    </row>
    <row r="49" spans="1:4" x14ac:dyDescent="0.2">
      <c r="A49" s="9" t="s">
        <v>18</v>
      </c>
      <c r="B49" s="136"/>
      <c r="C49" s="146"/>
      <c r="D49" s="146"/>
    </row>
    <row r="50" spans="1:4" x14ac:dyDescent="0.2">
      <c r="A50" s="9" t="s">
        <v>19</v>
      </c>
      <c r="B50" s="136">
        <v>1049239.5</v>
      </c>
      <c r="C50" s="146">
        <v>2423508.23</v>
      </c>
      <c r="D50" s="146">
        <f>C50</f>
        <v>2423508.23</v>
      </c>
    </row>
    <row r="51" spans="1:4" x14ac:dyDescent="0.2">
      <c r="A51" s="9" t="s">
        <v>20</v>
      </c>
      <c r="B51" s="28"/>
      <c r="C51" s="146"/>
      <c r="D51" s="146"/>
    </row>
    <row r="52" spans="1:4" x14ac:dyDescent="0.2">
      <c r="A52" s="10" t="s">
        <v>275</v>
      </c>
      <c r="B52" s="39">
        <f>+B53+B54+B55+B56+B57</f>
        <v>0</v>
      </c>
      <c r="C52" s="138">
        <f>+C53+C54+C55+C56+C57</f>
        <v>0</v>
      </c>
      <c r="D52" s="138">
        <f>+D53+D54+D55+D56+D57</f>
        <v>0</v>
      </c>
    </row>
    <row r="53" spans="1:4" x14ac:dyDescent="0.2">
      <c r="A53" s="12" t="s">
        <v>136</v>
      </c>
      <c r="B53" s="28"/>
      <c r="C53" s="146"/>
      <c r="D53" s="146"/>
    </row>
    <row r="54" spans="1:4" x14ac:dyDescent="0.2">
      <c r="A54" s="9" t="s">
        <v>137</v>
      </c>
      <c r="B54" s="28"/>
      <c r="C54" s="146"/>
      <c r="D54" s="146"/>
    </row>
    <row r="55" spans="1:4" x14ac:dyDescent="0.2">
      <c r="A55" s="9" t="s">
        <v>138</v>
      </c>
      <c r="B55" s="28"/>
      <c r="C55" s="146"/>
      <c r="D55" s="146"/>
    </row>
    <row r="56" spans="1:4" x14ac:dyDescent="0.2">
      <c r="A56" s="9" t="s">
        <v>139</v>
      </c>
      <c r="B56" s="28"/>
      <c r="C56" s="146"/>
      <c r="D56" s="146"/>
    </row>
    <row r="57" spans="1:4" x14ac:dyDescent="0.2">
      <c r="A57" s="9" t="s">
        <v>140</v>
      </c>
      <c r="B57" s="28"/>
      <c r="C57" s="146"/>
      <c r="D57" s="146"/>
    </row>
    <row r="58" spans="1:4" x14ac:dyDescent="0.2">
      <c r="A58" s="10" t="s">
        <v>276</v>
      </c>
      <c r="B58" s="39">
        <f>+B59+B60+B61+B62+B63</f>
        <v>0</v>
      </c>
      <c r="C58" s="138">
        <f>+C59+C60+C61+C62+C63</f>
        <v>0</v>
      </c>
      <c r="D58" s="138">
        <f>+D59+D60+D61+D62+D63</f>
        <v>0</v>
      </c>
    </row>
    <row r="59" spans="1:4" x14ac:dyDescent="0.2">
      <c r="A59" s="9" t="s">
        <v>136</v>
      </c>
      <c r="B59" s="28"/>
      <c r="C59" s="146"/>
      <c r="D59" s="146"/>
    </row>
    <row r="60" spans="1:4" x14ac:dyDescent="0.2">
      <c r="A60" s="9" t="s">
        <v>141</v>
      </c>
      <c r="B60" s="28"/>
      <c r="C60" s="146"/>
      <c r="D60" s="146"/>
    </row>
    <row r="61" spans="1:4" x14ac:dyDescent="0.2">
      <c r="A61" s="9" t="s">
        <v>138</v>
      </c>
      <c r="B61" s="28"/>
      <c r="C61" s="146"/>
      <c r="D61" s="146"/>
    </row>
    <row r="62" spans="1:4" x14ac:dyDescent="0.2">
      <c r="A62" s="9" t="s">
        <v>139</v>
      </c>
      <c r="B62" s="28"/>
      <c r="C62" s="146"/>
      <c r="D62" s="146"/>
    </row>
    <row r="63" spans="1:4" x14ac:dyDescent="0.2">
      <c r="A63" s="9" t="s">
        <v>140</v>
      </c>
      <c r="B63" s="28"/>
      <c r="C63" s="146"/>
      <c r="D63" s="146"/>
    </row>
    <row r="64" spans="1:4" x14ac:dyDescent="0.2">
      <c r="A64" s="10" t="s">
        <v>278</v>
      </c>
      <c r="B64" s="39">
        <v>1113675.6100000001</v>
      </c>
      <c r="C64" s="140">
        <f>448563.11+11288.86</f>
        <v>459851.97</v>
      </c>
      <c r="D64" s="140">
        <f>C64</f>
        <v>459851.97</v>
      </c>
    </row>
    <row r="65" spans="1:4" x14ac:dyDescent="0.2">
      <c r="A65" s="10" t="s">
        <v>277</v>
      </c>
      <c r="B65" s="39">
        <f>+B66+B67</f>
        <v>2119974.0499999998</v>
      </c>
      <c r="C65" s="138">
        <f>+C66+C67</f>
        <v>870236.08</v>
      </c>
      <c r="D65" s="138">
        <f>+D66+D67</f>
        <v>1030562.3499999976</v>
      </c>
    </row>
    <row r="66" spans="1:4" x14ac:dyDescent="0.2">
      <c r="A66" s="9" t="s">
        <v>21</v>
      </c>
      <c r="B66" s="28">
        <v>2119974.0499999998</v>
      </c>
      <c r="C66" s="146">
        <v>870236.08</v>
      </c>
      <c r="D66" s="146">
        <f>C66+120434+2223683+8407361+9000000+250000+143160.34+400000+360000-2073392.47-351612.53-18434799.98+115492.91</f>
        <v>1030562.3499999976</v>
      </c>
    </row>
    <row r="67" spans="1:4" x14ac:dyDescent="0.2">
      <c r="A67" s="14" t="s">
        <v>22</v>
      </c>
      <c r="B67" s="30"/>
      <c r="C67" s="31"/>
      <c r="D67" s="31"/>
    </row>
    <row r="68" spans="1:4" x14ac:dyDescent="0.2">
      <c r="A68" s="18" t="s">
        <v>23</v>
      </c>
      <c r="B68" s="25">
        <f>+B5+B35</f>
        <v>4952824.5699999994</v>
      </c>
      <c r="C68" s="25">
        <f>+C5+C35</f>
        <v>4240556.93</v>
      </c>
      <c r="D68" s="25">
        <f>+D5+D35</f>
        <v>4281226.9199999981</v>
      </c>
    </row>
    <row r="72" spans="1:4" x14ac:dyDescent="0.2">
      <c r="D72" s="141"/>
    </row>
    <row r="73" spans="1:4" x14ac:dyDescent="0.2">
      <c r="D73" s="141"/>
    </row>
  </sheetData>
  <mergeCells count="1">
    <mergeCell ref="A3:D3"/>
  </mergeCells>
  <phoneticPr fontId="5" type="noConversion"/>
  <printOptions horizontalCentered="1"/>
  <pageMargins left="0.43307086614173229" right="0.43307086614173229" top="0.51181102362204722" bottom="0.47244094488188981" header="0" footer="0"/>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opLeftCell="A25" zoomScaleNormal="100" workbookViewId="0">
      <selection activeCell="D20" sqref="D20"/>
    </sheetView>
  </sheetViews>
  <sheetFormatPr baseColWidth="10" defaultRowHeight="12.75" x14ac:dyDescent="0.2"/>
  <cols>
    <col min="1" max="1" width="86.42578125" bestFit="1" customWidth="1"/>
    <col min="2" max="2" width="14.42578125" bestFit="1" customWidth="1"/>
    <col min="3" max="3" width="14.42578125" customWidth="1"/>
    <col min="4" max="4" width="14.42578125" bestFit="1" customWidth="1"/>
  </cols>
  <sheetData>
    <row r="1" spans="1:4" s="7" customFormat="1" ht="18.75" customHeight="1" x14ac:dyDescent="0.2">
      <c r="A1" s="3" t="s">
        <v>6</v>
      </c>
      <c r="B1" s="4"/>
      <c r="C1" s="58"/>
      <c r="D1" s="53">
        <v>2021</v>
      </c>
    </row>
    <row r="2" spans="1:4" s="7" customFormat="1" ht="18.75" customHeight="1" x14ac:dyDescent="0.2">
      <c r="A2" s="5" t="s">
        <v>311</v>
      </c>
      <c r="B2" s="6"/>
      <c r="C2" s="2"/>
      <c r="D2" s="46" t="s">
        <v>173</v>
      </c>
    </row>
    <row r="3" spans="1:4" s="7" customFormat="1" ht="18.75" customHeight="1" x14ac:dyDescent="0.2">
      <c r="A3" s="275" t="s">
        <v>319</v>
      </c>
      <c r="B3" s="276"/>
      <c r="C3" s="276"/>
      <c r="D3" s="277"/>
    </row>
    <row r="4" spans="1:4" ht="25.5" x14ac:dyDescent="0.2">
      <c r="A4" s="8"/>
      <c r="B4" s="152" t="s">
        <v>354</v>
      </c>
      <c r="C4" s="152" t="s">
        <v>353</v>
      </c>
      <c r="D4" s="152" t="s">
        <v>352</v>
      </c>
    </row>
    <row r="5" spans="1:4" x14ac:dyDescent="0.2">
      <c r="A5" s="19" t="s">
        <v>34</v>
      </c>
      <c r="B5" s="25">
        <f>+B6+B22+B26</f>
        <v>249935.94999999992</v>
      </c>
      <c r="C5" s="25">
        <f>+C6+C22+C26</f>
        <v>850319.83</v>
      </c>
      <c r="D5" s="25">
        <f>+D6+D22+D26</f>
        <v>794202.65</v>
      </c>
    </row>
    <row r="6" spans="1:4" x14ac:dyDescent="0.2">
      <c r="A6" s="77" t="s">
        <v>279</v>
      </c>
      <c r="B6" s="27">
        <f>+B7+B10+B11+B14+B15+B18+B19+B20+B21</f>
        <v>3567.4299999999348</v>
      </c>
      <c r="C6" s="27">
        <f>+C7+C10+C11+C14+C15+C18+C19+C20+C21</f>
        <v>600000</v>
      </c>
      <c r="D6" s="27">
        <f>+D7+D10+D11+D14+D15+D18+D19+D20+D21</f>
        <v>600000</v>
      </c>
    </row>
    <row r="7" spans="1:4" x14ac:dyDescent="0.2">
      <c r="A7" s="10" t="s">
        <v>35</v>
      </c>
      <c r="B7" s="39">
        <f>+B8+B9</f>
        <v>600000</v>
      </c>
      <c r="C7" s="39">
        <f>+C8+C9</f>
        <v>600000</v>
      </c>
      <c r="D7" s="39">
        <f>+D8+D9</f>
        <v>600000</v>
      </c>
    </row>
    <row r="8" spans="1:4" x14ac:dyDescent="0.2">
      <c r="A8" s="9" t="s">
        <v>36</v>
      </c>
      <c r="B8" s="28">
        <v>600000</v>
      </c>
      <c r="C8" s="29">
        <v>600000</v>
      </c>
      <c r="D8" s="146">
        <v>600000</v>
      </c>
    </row>
    <row r="9" spans="1:4" x14ac:dyDescent="0.2">
      <c r="A9" s="9" t="s">
        <v>37</v>
      </c>
      <c r="B9" s="28"/>
      <c r="C9" s="29"/>
      <c r="D9" s="146"/>
    </row>
    <row r="10" spans="1:4" x14ac:dyDescent="0.2">
      <c r="A10" s="10" t="s">
        <v>38</v>
      </c>
      <c r="B10" s="39"/>
      <c r="C10" s="40"/>
      <c r="D10" s="140"/>
    </row>
    <row r="11" spans="1:4" x14ac:dyDescent="0.2">
      <c r="A11" s="10" t="s">
        <v>39</v>
      </c>
      <c r="B11" s="39">
        <f>+B12+B13</f>
        <v>-727870.96</v>
      </c>
      <c r="C11" s="39">
        <f>+C12+C13</f>
        <v>0</v>
      </c>
      <c r="D11" s="138">
        <f>+D12+D13</f>
        <v>0</v>
      </c>
    </row>
    <row r="12" spans="1:4" x14ac:dyDescent="0.2">
      <c r="A12" s="9" t="s">
        <v>40</v>
      </c>
      <c r="B12" s="28"/>
      <c r="C12" s="29"/>
      <c r="D12" s="146"/>
    </row>
    <row r="13" spans="1:4" x14ac:dyDescent="0.2">
      <c r="A13" s="9" t="s">
        <v>41</v>
      </c>
      <c r="B13" s="28">
        <v>-727870.96</v>
      </c>
      <c r="C13" s="29"/>
      <c r="D13" s="146"/>
    </row>
    <row r="14" spans="1:4" x14ac:dyDescent="0.2">
      <c r="A14" s="10" t="s">
        <v>42</v>
      </c>
      <c r="B14" s="39"/>
      <c r="C14" s="39"/>
      <c r="D14" s="138"/>
    </row>
    <row r="15" spans="1:4" x14ac:dyDescent="0.2">
      <c r="A15" s="10" t="s">
        <v>43</v>
      </c>
      <c r="B15" s="39">
        <f>+B16+B17</f>
        <v>0</v>
      </c>
      <c r="C15" s="39">
        <f>+C16+C17</f>
        <v>0</v>
      </c>
      <c r="D15" s="138">
        <f>+D16+D17</f>
        <v>0</v>
      </c>
    </row>
    <row r="16" spans="1:4" x14ac:dyDescent="0.2">
      <c r="A16" s="9" t="s">
        <v>44</v>
      </c>
      <c r="B16" s="28"/>
      <c r="C16" s="29"/>
      <c r="D16" s="146"/>
    </row>
    <row r="17" spans="1:4" x14ac:dyDescent="0.2">
      <c r="A17" s="9" t="s">
        <v>45</v>
      </c>
      <c r="B17" s="28"/>
      <c r="C17" s="29"/>
      <c r="D17" s="146"/>
    </row>
    <row r="18" spans="1:4" x14ac:dyDescent="0.2">
      <c r="A18" s="10" t="s">
        <v>46</v>
      </c>
      <c r="B18" s="39">
        <v>2223683</v>
      </c>
      <c r="C18" s="138">
        <v>2223683</v>
      </c>
      <c r="D18" s="138">
        <v>2267888</v>
      </c>
    </row>
    <row r="19" spans="1:4" x14ac:dyDescent="0.2">
      <c r="A19" s="10" t="s">
        <v>47</v>
      </c>
      <c r="B19" s="39">
        <v>-2092244.61</v>
      </c>
      <c r="C19" s="140">
        <v>-2223683</v>
      </c>
      <c r="D19" s="140">
        <v>-2267888</v>
      </c>
    </row>
    <row r="20" spans="1:4" x14ac:dyDescent="0.2">
      <c r="A20" s="10" t="s">
        <v>48</v>
      </c>
      <c r="B20" s="39"/>
      <c r="C20" s="40"/>
      <c r="D20" s="140"/>
    </row>
    <row r="21" spans="1:4" x14ac:dyDescent="0.2">
      <c r="A21" s="10" t="s">
        <v>142</v>
      </c>
      <c r="B21" s="39"/>
      <c r="C21" s="40"/>
      <c r="D21" s="140"/>
    </row>
    <row r="22" spans="1:4" x14ac:dyDescent="0.2">
      <c r="A22" s="10" t="s">
        <v>280</v>
      </c>
      <c r="B22" s="39">
        <f>+B23+B24+B25</f>
        <v>0</v>
      </c>
      <c r="C22" s="39">
        <f>+C23+C24+C25</f>
        <v>0</v>
      </c>
      <c r="D22" s="138">
        <f>+D23+D24+D25</f>
        <v>0</v>
      </c>
    </row>
    <row r="23" spans="1:4" x14ac:dyDescent="0.2">
      <c r="A23" s="10" t="s">
        <v>49</v>
      </c>
      <c r="B23" s="39"/>
      <c r="C23" s="40"/>
      <c r="D23" s="140"/>
    </row>
    <row r="24" spans="1:4" x14ac:dyDescent="0.2">
      <c r="A24" s="10" t="s">
        <v>50</v>
      </c>
      <c r="B24" s="39"/>
      <c r="C24" s="40"/>
      <c r="D24" s="140"/>
    </row>
    <row r="25" spans="1:4" x14ac:dyDescent="0.2">
      <c r="A25" s="10" t="s">
        <v>51</v>
      </c>
      <c r="B25" s="39"/>
      <c r="C25" s="40"/>
      <c r="D25" s="140"/>
    </row>
    <row r="26" spans="1:4" x14ac:dyDescent="0.2">
      <c r="A26" s="13" t="s">
        <v>281</v>
      </c>
      <c r="B26" s="41">
        <v>246368.52</v>
      </c>
      <c r="C26" s="42">
        <v>250319.83</v>
      </c>
      <c r="D26" s="151">
        <f>C26-59999.99+15000-12085.62+3021.41-2737.31+684.33</f>
        <v>194202.65</v>
      </c>
    </row>
    <row r="27" spans="1:4" x14ac:dyDescent="0.2">
      <c r="A27" s="19" t="s">
        <v>52</v>
      </c>
      <c r="B27" s="25">
        <f>+B28+B33+B39+B40+B41+B42</f>
        <v>103122.84</v>
      </c>
      <c r="C27" s="25">
        <f>+C28+C33+C39+C40+C41+C42</f>
        <v>83439.929999999993</v>
      </c>
      <c r="D27" s="25">
        <f>+D28+D33+D39+D40+D41+D42</f>
        <v>64734.189999999988</v>
      </c>
    </row>
    <row r="28" spans="1:4" x14ac:dyDescent="0.2">
      <c r="A28" s="77" t="s">
        <v>282</v>
      </c>
      <c r="B28" s="27">
        <f>+B29+B30+B31+B32</f>
        <v>0</v>
      </c>
      <c r="C28" s="27">
        <f>+C29+C30+C31+C32</f>
        <v>0</v>
      </c>
      <c r="D28" s="27">
        <f>+D29+D30+D31+D32</f>
        <v>0</v>
      </c>
    </row>
    <row r="29" spans="1:4" x14ac:dyDescent="0.2">
      <c r="A29" s="9" t="s">
        <v>53</v>
      </c>
      <c r="B29" s="28"/>
      <c r="C29" s="29"/>
      <c r="D29" s="29"/>
    </row>
    <row r="30" spans="1:4" x14ac:dyDescent="0.2">
      <c r="A30" s="9" t="s">
        <v>54</v>
      </c>
      <c r="B30" s="28"/>
      <c r="C30" s="29"/>
      <c r="D30" s="29"/>
    </row>
    <row r="31" spans="1:4" x14ac:dyDescent="0.2">
      <c r="A31" s="9" t="s">
        <v>55</v>
      </c>
      <c r="B31" s="28"/>
      <c r="C31" s="29"/>
      <c r="D31" s="29"/>
    </row>
    <row r="32" spans="1:4" x14ac:dyDescent="0.2">
      <c r="A32" s="9" t="s">
        <v>56</v>
      </c>
      <c r="B32" s="28"/>
      <c r="C32" s="29"/>
      <c r="D32" s="29"/>
    </row>
    <row r="33" spans="1:4" x14ac:dyDescent="0.2">
      <c r="A33" s="10" t="s">
        <v>283</v>
      </c>
      <c r="B33" s="39">
        <f>+B34+B35+B36+B37+B38</f>
        <v>21000</v>
      </c>
      <c r="C33" s="39">
        <f>+C34+C35+C36+C37+C38</f>
        <v>0</v>
      </c>
      <c r="D33" s="39">
        <f>+D34+D35+D36+D37+D38</f>
        <v>0</v>
      </c>
    </row>
    <row r="34" spans="1:4" x14ac:dyDescent="0.2">
      <c r="A34" s="9" t="s">
        <v>25</v>
      </c>
      <c r="B34" s="28"/>
      <c r="C34" s="29"/>
      <c r="D34" s="29"/>
    </row>
    <row r="35" spans="1:4" x14ac:dyDescent="0.2">
      <c r="A35" s="9" t="s">
        <v>26</v>
      </c>
      <c r="B35" s="28"/>
      <c r="C35" s="29"/>
      <c r="D35" s="29"/>
    </row>
    <row r="36" spans="1:4" x14ac:dyDescent="0.2">
      <c r="A36" s="9" t="s">
        <v>143</v>
      </c>
      <c r="B36" s="28"/>
      <c r="C36" s="29"/>
      <c r="D36" s="29"/>
    </row>
    <row r="37" spans="1:4" x14ac:dyDescent="0.2">
      <c r="A37" s="9" t="s">
        <v>144</v>
      </c>
      <c r="B37" s="28"/>
      <c r="C37" s="29"/>
      <c r="D37" s="29"/>
    </row>
    <row r="38" spans="1:4" x14ac:dyDescent="0.2">
      <c r="A38" s="9" t="s">
        <v>145</v>
      </c>
      <c r="B38" s="28">
        <v>21000</v>
      </c>
      <c r="C38" s="29"/>
      <c r="D38" s="29"/>
    </row>
    <row r="39" spans="1:4" x14ac:dyDescent="0.2">
      <c r="A39" s="134" t="s">
        <v>284</v>
      </c>
      <c r="B39" s="39"/>
      <c r="C39" s="39"/>
      <c r="D39" s="39"/>
    </row>
    <row r="40" spans="1:4" x14ac:dyDescent="0.2">
      <c r="A40" s="10" t="s">
        <v>285</v>
      </c>
      <c r="B40" s="39">
        <v>82122.84</v>
      </c>
      <c r="C40" s="39">
        <v>83439.929999999993</v>
      </c>
      <c r="D40" s="138">
        <f>C40-15000-3021.41-684.33</f>
        <v>64734.189999999988</v>
      </c>
    </row>
    <row r="41" spans="1:4" x14ac:dyDescent="0.2">
      <c r="A41" s="10" t="s">
        <v>286</v>
      </c>
      <c r="B41" s="39"/>
      <c r="C41" s="39"/>
      <c r="D41" s="39"/>
    </row>
    <row r="42" spans="1:4" x14ac:dyDescent="0.2">
      <c r="A42" s="13" t="s">
        <v>287</v>
      </c>
      <c r="B42" s="41"/>
      <c r="C42" s="41"/>
      <c r="D42" s="41"/>
    </row>
    <row r="43" spans="1:4" x14ac:dyDescent="0.2">
      <c r="A43" s="19" t="s">
        <v>24</v>
      </c>
      <c r="B43" s="25">
        <f>+B44+B45+B46+B52+B53+B61</f>
        <v>4599765.7800000012</v>
      </c>
      <c r="C43" s="25">
        <f>+C44+C45+C46+C52+C53+C61</f>
        <v>3306797.17</v>
      </c>
      <c r="D43" s="25">
        <f>+D44+D45+D46+D52+D53+D61</f>
        <v>3422290.08</v>
      </c>
    </row>
    <row r="44" spans="1:4" x14ac:dyDescent="0.2">
      <c r="A44" s="133" t="s">
        <v>288</v>
      </c>
      <c r="B44" s="27"/>
      <c r="C44" s="78"/>
      <c r="D44" s="78"/>
    </row>
    <row r="45" spans="1:4" x14ac:dyDescent="0.2">
      <c r="A45" s="10" t="s">
        <v>289</v>
      </c>
      <c r="B45" s="39"/>
      <c r="C45" s="40"/>
      <c r="D45" s="40"/>
    </row>
    <row r="46" spans="1:4" x14ac:dyDescent="0.2">
      <c r="A46" s="10" t="s">
        <v>290</v>
      </c>
      <c r="B46" s="39">
        <f>+B47+B48+B49+B50+B51</f>
        <v>56580.979999999996</v>
      </c>
      <c r="C46" s="138">
        <f>+C47+C48+C49+C50+C51</f>
        <v>64472.65</v>
      </c>
      <c r="D46" s="138">
        <f>+D47+D48+D49+D50+D51</f>
        <v>64472.65</v>
      </c>
    </row>
    <row r="47" spans="1:4" x14ac:dyDescent="0.2">
      <c r="A47" s="9" t="s">
        <v>25</v>
      </c>
      <c r="B47" s="28"/>
      <c r="C47" s="146"/>
      <c r="D47" s="146"/>
    </row>
    <row r="48" spans="1:4" x14ac:dyDescent="0.2">
      <c r="A48" s="9" t="s">
        <v>26</v>
      </c>
      <c r="B48" s="28">
        <v>1306.99</v>
      </c>
      <c r="C48" s="146">
        <v>205.14</v>
      </c>
      <c r="D48" s="146">
        <f>C48</f>
        <v>205.14</v>
      </c>
    </row>
    <row r="49" spans="1:4" x14ac:dyDescent="0.2">
      <c r="A49" s="9" t="s">
        <v>143</v>
      </c>
      <c r="B49" s="28"/>
      <c r="C49" s="146"/>
      <c r="D49" s="146"/>
    </row>
    <row r="50" spans="1:4" x14ac:dyDescent="0.2">
      <c r="A50" s="9" t="s">
        <v>144</v>
      </c>
      <c r="B50" s="28"/>
      <c r="C50" s="146"/>
      <c r="D50" s="146"/>
    </row>
    <row r="51" spans="1:4" x14ac:dyDescent="0.2">
      <c r="A51" s="9" t="s">
        <v>145</v>
      </c>
      <c r="B51" s="28">
        <v>55273.99</v>
      </c>
      <c r="C51" s="146">
        <v>64267.51</v>
      </c>
      <c r="D51" s="146">
        <v>64267.51</v>
      </c>
    </row>
    <row r="52" spans="1:4" x14ac:dyDescent="0.2">
      <c r="A52" s="134" t="s">
        <v>291</v>
      </c>
      <c r="B52" s="39"/>
      <c r="C52" s="138"/>
      <c r="D52" s="138"/>
    </row>
    <row r="53" spans="1:4" x14ac:dyDescent="0.2">
      <c r="A53" s="10" t="s">
        <v>292</v>
      </c>
      <c r="B53" s="39">
        <f>+B54+B55+B56+B57+B58+B59+B60</f>
        <v>4427691.8900000006</v>
      </c>
      <c r="C53" s="138">
        <f>+C54+C55+C56+C57+C58+C59+C60</f>
        <v>3242324.52</v>
      </c>
      <c r="D53" s="138">
        <f>+D54+D55+D56+D57+D58+D59+D60</f>
        <v>3242324.52</v>
      </c>
    </row>
    <row r="54" spans="1:4" x14ac:dyDescent="0.2">
      <c r="A54" s="9" t="s">
        <v>27</v>
      </c>
      <c r="B54" s="28"/>
      <c r="C54" s="146"/>
      <c r="D54" s="146"/>
    </row>
    <row r="55" spans="1:4" x14ac:dyDescent="0.2">
      <c r="A55" s="9" t="s">
        <v>28</v>
      </c>
      <c r="B55" s="28"/>
      <c r="C55" s="146"/>
      <c r="D55" s="146"/>
    </row>
    <row r="56" spans="1:4" x14ac:dyDescent="0.2">
      <c r="A56" s="9" t="s">
        <v>29</v>
      </c>
      <c r="B56" s="28">
        <v>3070089.72</v>
      </c>
      <c r="C56" s="146">
        <v>3034003.75</v>
      </c>
      <c r="D56" s="146">
        <f>C56</f>
        <v>3034003.75</v>
      </c>
    </row>
    <row r="57" spans="1:4" x14ac:dyDescent="0.2">
      <c r="A57" s="9" t="s">
        <v>30</v>
      </c>
      <c r="B57" s="28">
        <v>130834.04</v>
      </c>
      <c r="C57" s="146">
        <f>67611.14+11288.86</f>
        <v>78900</v>
      </c>
      <c r="D57" s="146">
        <f>C57</f>
        <v>78900</v>
      </c>
    </row>
    <row r="58" spans="1:4" x14ac:dyDescent="0.2">
      <c r="A58" s="9" t="s">
        <v>31</v>
      </c>
      <c r="B58" s="28"/>
      <c r="C58" s="146"/>
      <c r="D58" s="146"/>
    </row>
    <row r="59" spans="1:4" x14ac:dyDescent="0.2">
      <c r="A59" s="9" t="s">
        <v>32</v>
      </c>
      <c r="B59" s="28">
        <v>1226768.1299999999</v>
      </c>
      <c r="C59" s="146">
        <v>129420.77</v>
      </c>
      <c r="D59" s="146">
        <f>C59</f>
        <v>129420.77</v>
      </c>
    </row>
    <row r="60" spans="1:4" x14ac:dyDescent="0.2">
      <c r="A60" s="9" t="s">
        <v>33</v>
      </c>
      <c r="B60" s="28"/>
      <c r="C60" s="29"/>
      <c r="D60" s="146"/>
    </row>
    <row r="61" spans="1:4" x14ac:dyDescent="0.2">
      <c r="A61" s="13" t="s">
        <v>293</v>
      </c>
      <c r="B61" s="41">
        <v>115492.91</v>
      </c>
      <c r="C61" s="42"/>
      <c r="D61" s="42">
        <v>115492.91</v>
      </c>
    </row>
    <row r="62" spans="1:4" x14ac:dyDescent="0.2">
      <c r="A62" s="19" t="s">
        <v>251</v>
      </c>
      <c r="B62" s="25">
        <f>+B5+B27+B43</f>
        <v>4952824.5700000012</v>
      </c>
      <c r="C62" s="25">
        <f>+C5+C27+C43</f>
        <v>4240556.93</v>
      </c>
      <c r="D62" s="25">
        <f>+D5+D27+D43</f>
        <v>4281226.92</v>
      </c>
    </row>
  </sheetData>
  <mergeCells count="1">
    <mergeCell ref="A3:D3"/>
  </mergeCells>
  <phoneticPr fontId="5" type="noConversion"/>
  <printOptions horizontalCentered="1"/>
  <pageMargins left="0.43307086614173229" right="0.43307086614173229" top="0.70866141732283472" bottom="0.31496062992125984" header="0" footer="0"/>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55" workbookViewId="0">
      <selection activeCell="D66" sqref="D66"/>
    </sheetView>
  </sheetViews>
  <sheetFormatPr baseColWidth="10" defaultRowHeight="12.75" x14ac:dyDescent="0.2"/>
  <cols>
    <col min="1" max="1" width="83" bestFit="1" customWidth="1"/>
    <col min="2" max="2" width="13.28515625" bestFit="1" customWidth="1"/>
    <col min="3" max="3" width="13.140625" customWidth="1"/>
    <col min="4" max="4" width="13.28515625" bestFit="1" customWidth="1"/>
    <col min="5" max="5" width="12.28515625" bestFit="1" customWidth="1"/>
    <col min="8" max="8" width="14.42578125" style="137" bestFit="1" customWidth="1"/>
  </cols>
  <sheetData>
    <row r="1" spans="1:8" s="7" customFormat="1" ht="18.75" customHeight="1" x14ac:dyDescent="0.2">
      <c r="A1" s="3" t="s">
        <v>6</v>
      </c>
      <c r="B1" s="4"/>
      <c r="C1" s="58"/>
      <c r="D1" s="53">
        <v>2021</v>
      </c>
      <c r="H1" s="135"/>
    </row>
    <row r="2" spans="1:8" s="7" customFormat="1" ht="18.75" customHeight="1" x14ac:dyDescent="0.2">
      <c r="A2" s="5" t="s">
        <v>311</v>
      </c>
      <c r="B2" s="6"/>
      <c r="C2" s="2"/>
      <c r="D2" s="46" t="s">
        <v>195</v>
      </c>
      <c r="H2" s="135"/>
    </row>
    <row r="3" spans="1:8" s="7" customFormat="1" ht="18.75" customHeight="1" x14ac:dyDescent="0.2">
      <c r="A3" s="275" t="s">
        <v>320</v>
      </c>
      <c r="B3" s="276"/>
      <c r="C3" s="276"/>
      <c r="D3" s="277"/>
      <c r="H3" s="135"/>
    </row>
    <row r="4" spans="1:8" ht="25.5" x14ac:dyDescent="0.2">
      <c r="A4" s="8"/>
      <c r="B4" s="152" t="s">
        <v>354</v>
      </c>
      <c r="C4" s="152" t="s">
        <v>353</v>
      </c>
      <c r="D4" s="152" t="s">
        <v>352</v>
      </c>
    </row>
    <row r="5" spans="1:8" x14ac:dyDescent="0.2">
      <c r="A5" s="48" t="s">
        <v>57</v>
      </c>
      <c r="B5" s="49"/>
      <c r="C5" s="49"/>
      <c r="D5" s="26"/>
    </row>
    <row r="6" spans="1:8" x14ac:dyDescent="0.2">
      <c r="A6" s="38" t="s">
        <v>294</v>
      </c>
      <c r="B6" s="27">
        <f>+B7+B10</f>
        <v>97934</v>
      </c>
      <c r="C6" s="27">
        <f>+C7+C10</f>
        <v>120434</v>
      </c>
      <c r="D6" s="27">
        <f>+D7+D10</f>
        <v>120434</v>
      </c>
    </row>
    <row r="7" spans="1:8" x14ac:dyDescent="0.2">
      <c r="A7" s="20" t="s">
        <v>58</v>
      </c>
      <c r="B7" s="28">
        <f>+B8+B9</f>
        <v>0</v>
      </c>
      <c r="C7" s="28">
        <f>+C8+C9</f>
        <v>0</v>
      </c>
      <c r="D7" s="28">
        <f>+D8+D9</f>
        <v>0</v>
      </c>
    </row>
    <row r="8" spans="1:8" x14ac:dyDescent="0.2">
      <c r="A8" s="20" t="s">
        <v>175</v>
      </c>
      <c r="B8" s="28"/>
      <c r="C8" s="28"/>
      <c r="D8" s="28"/>
    </row>
    <row r="9" spans="1:8" x14ac:dyDescent="0.2">
      <c r="A9" s="20" t="s">
        <v>176</v>
      </c>
      <c r="B9" s="28"/>
      <c r="C9" s="28"/>
      <c r="D9" s="28"/>
    </row>
    <row r="10" spans="1:8" x14ac:dyDescent="0.2">
      <c r="A10" s="20" t="s">
        <v>59</v>
      </c>
      <c r="B10" s="28">
        <f>+B11+B12</f>
        <v>97934</v>
      </c>
      <c r="C10" s="28">
        <f>+C11+C12</f>
        <v>120434</v>
      </c>
      <c r="D10" s="28">
        <f>+D11+D12</f>
        <v>120434</v>
      </c>
    </row>
    <row r="11" spans="1:8" x14ac:dyDescent="0.2">
      <c r="A11" s="20" t="s">
        <v>177</v>
      </c>
      <c r="B11" s="28">
        <v>97934</v>
      </c>
      <c r="C11" s="136">
        <f>40434+80000</f>
        <v>120434</v>
      </c>
      <c r="D11" s="136">
        <f>40434+80000</f>
        <v>120434</v>
      </c>
    </row>
    <row r="12" spans="1:8" x14ac:dyDescent="0.2">
      <c r="A12" s="20" t="s">
        <v>178</v>
      </c>
      <c r="B12" s="28"/>
      <c r="C12" s="28"/>
      <c r="D12" s="28"/>
    </row>
    <row r="13" spans="1:8" ht="25.5" x14ac:dyDescent="0.2">
      <c r="A13" s="22" t="s">
        <v>295</v>
      </c>
      <c r="B13" s="39"/>
      <c r="C13" s="39"/>
      <c r="D13" s="39"/>
    </row>
    <row r="14" spans="1:8" x14ac:dyDescent="0.2">
      <c r="A14" s="11" t="s">
        <v>296</v>
      </c>
      <c r="B14" s="39"/>
      <c r="C14" s="39"/>
      <c r="D14" s="39"/>
    </row>
    <row r="15" spans="1:8" x14ac:dyDescent="0.2">
      <c r="A15" s="11" t="s">
        <v>297</v>
      </c>
      <c r="B15" s="39">
        <f>+B16+B17+B18+B19</f>
        <v>-19205381</v>
      </c>
      <c r="C15" s="138">
        <f>+C16+C17+C18+C19</f>
        <v>-26677183.300000001</v>
      </c>
      <c r="D15" s="39">
        <f>+D16+D17+D18+D19</f>
        <v>-26867310.260000002</v>
      </c>
    </row>
    <row r="16" spans="1:8" x14ac:dyDescent="0.2">
      <c r="A16" s="20" t="s">
        <v>60</v>
      </c>
      <c r="B16" s="28"/>
      <c r="C16" s="136"/>
      <c r="D16" s="28"/>
    </row>
    <row r="17" spans="1:4" x14ac:dyDescent="0.2">
      <c r="A17" s="20" t="s">
        <v>61</v>
      </c>
      <c r="B17" s="28"/>
      <c r="C17" s="136"/>
      <c r="D17" s="28"/>
    </row>
    <row r="18" spans="1:4" x14ac:dyDescent="0.2">
      <c r="A18" s="20" t="s">
        <v>62</v>
      </c>
      <c r="B18" s="28">
        <v>-19205381</v>
      </c>
      <c r="C18" s="136">
        <f>-26837444.25-139739.05+300000</f>
        <v>-26677183.300000001</v>
      </c>
      <c r="D18" s="136">
        <f>-25507310.26-300000-400000-360000-300000</f>
        <v>-26867310.260000002</v>
      </c>
    </row>
    <row r="19" spans="1:4" x14ac:dyDescent="0.2">
      <c r="A19" s="20" t="s">
        <v>63</v>
      </c>
      <c r="B19" s="28"/>
      <c r="C19" s="136"/>
      <c r="D19" s="28"/>
    </row>
    <row r="20" spans="1:4" x14ac:dyDescent="0.2">
      <c r="A20" s="11" t="s">
        <v>298</v>
      </c>
      <c r="B20" s="39">
        <f>+B21+B22</f>
        <v>19395887.870000001</v>
      </c>
      <c r="C20" s="138">
        <f>+C21+C22</f>
        <v>27004088.77</v>
      </c>
      <c r="D20" s="39">
        <f>+D21+D22</f>
        <v>27272521.34</v>
      </c>
    </row>
    <row r="21" spans="1:4" x14ac:dyDescent="0.2">
      <c r="A21" s="20" t="s">
        <v>64</v>
      </c>
      <c r="B21" s="28">
        <v>488526.87</v>
      </c>
      <c r="C21" s="136">
        <v>143160.34</v>
      </c>
      <c r="D21" s="136">
        <v>143160.34</v>
      </c>
    </row>
    <row r="22" spans="1:4" x14ac:dyDescent="0.2">
      <c r="A22" s="20" t="s">
        <v>65</v>
      </c>
      <c r="B22" s="28">
        <f>+B23+B24+B25+B26+B27</f>
        <v>18907361</v>
      </c>
      <c r="C22" s="136">
        <f>+C23+C24+C25+C26+C27</f>
        <v>26860928.43</v>
      </c>
      <c r="D22" s="28">
        <f>+D23+D24+D25+D26+D27</f>
        <v>27129361</v>
      </c>
    </row>
    <row r="23" spans="1:4" x14ac:dyDescent="0.2">
      <c r="A23" s="20" t="s">
        <v>179</v>
      </c>
      <c r="B23" s="28"/>
      <c r="C23" s="136"/>
      <c r="D23" s="28"/>
    </row>
    <row r="24" spans="1:4" x14ac:dyDescent="0.2">
      <c r="A24" s="20" t="s">
        <v>180</v>
      </c>
      <c r="B24" s="28">
        <v>18907361</v>
      </c>
      <c r="C24" s="136">
        <f>27160928.43-300000</f>
        <v>26860928.43</v>
      </c>
      <c r="D24" s="136">
        <f>25667340+102021+300000+400000+360000+300000</f>
        <v>27129361</v>
      </c>
    </row>
    <row r="25" spans="1:4" x14ac:dyDescent="0.2">
      <c r="A25" s="20" t="s">
        <v>181</v>
      </c>
      <c r="B25" s="28"/>
      <c r="C25" s="136"/>
      <c r="D25" s="28"/>
    </row>
    <row r="26" spans="1:4" x14ac:dyDescent="0.2">
      <c r="A26" s="20" t="s">
        <v>182</v>
      </c>
      <c r="B26" s="28"/>
      <c r="C26" s="136"/>
      <c r="D26" s="28"/>
    </row>
    <row r="27" spans="1:4" x14ac:dyDescent="0.2">
      <c r="A27" s="20" t="s">
        <v>183</v>
      </c>
      <c r="B27" s="28"/>
      <c r="C27" s="136"/>
      <c r="D27" s="28"/>
    </row>
    <row r="28" spans="1:4" x14ac:dyDescent="0.2">
      <c r="A28" s="11" t="s">
        <v>318</v>
      </c>
      <c r="B28" s="39">
        <f>+B29+B30+B31</f>
        <v>-2025960.99</v>
      </c>
      <c r="C28" s="138">
        <f>+C29+C30+C31</f>
        <v>-2231145.17</v>
      </c>
      <c r="D28" s="39">
        <f>+D29+D30+D31</f>
        <v>-2397087.19</v>
      </c>
    </row>
    <row r="29" spans="1:4" x14ac:dyDescent="0.2">
      <c r="A29" s="20" t="s">
        <v>66</v>
      </c>
      <c r="B29" s="28">
        <v>-1570059.94</v>
      </c>
      <c r="C29" s="136">
        <v>-1698678.56</v>
      </c>
      <c r="D29" s="136">
        <v>-1805740.52</v>
      </c>
    </row>
    <row r="30" spans="1:4" x14ac:dyDescent="0.2">
      <c r="A30" s="20" t="s">
        <v>67</v>
      </c>
      <c r="B30" s="28">
        <v>-455901.05</v>
      </c>
      <c r="C30" s="136">
        <v>-532466.61</v>
      </c>
      <c r="D30" s="136">
        <v>-591346.67000000004</v>
      </c>
    </row>
    <row r="31" spans="1:4" x14ac:dyDescent="0.2">
      <c r="A31" s="20" t="s">
        <v>68</v>
      </c>
      <c r="B31" s="28"/>
      <c r="C31" s="136"/>
      <c r="D31" s="136"/>
    </row>
    <row r="32" spans="1:4" x14ac:dyDescent="0.2">
      <c r="A32" s="11" t="s">
        <v>299</v>
      </c>
      <c r="B32" s="39">
        <f>+B33+B34+B35+B36</f>
        <v>-323894.81</v>
      </c>
      <c r="C32" s="138">
        <f>+C33+C34+C35+C36</f>
        <v>-351612.52999999997</v>
      </c>
      <c r="D32" s="138">
        <f>+D33+D34+D35+D36</f>
        <v>-351612.52999999997</v>
      </c>
    </row>
    <row r="33" spans="1:7" x14ac:dyDescent="0.2">
      <c r="A33" s="20" t="s">
        <v>69</v>
      </c>
      <c r="B33" s="28">
        <v>-315496.26</v>
      </c>
      <c r="C33" s="136">
        <v>-343315.23</v>
      </c>
      <c r="D33" s="136">
        <v>-343315.23</v>
      </c>
      <c r="G33" s="141"/>
    </row>
    <row r="34" spans="1:7" x14ac:dyDescent="0.2">
      <c r="A34" s="20" t="s">
        <v>70</v>
      </c>
      <c r="B34" s="28">
        <v>-8398.5499999999993</v>
      </c>
      <c r="C34" s="136">
        <v>-8297.2999999999993</v>
      </c>
      <c r="D34" s="136">
        <v>-8297.2999999999993</v>
      </c>
    </row>
    <row r="35" spans="1:7" x14ac:dyDescent="0.2">
      <c r="A35" s="20" t="s">
        <v>71</v>
      </c>
      <c r="B35" s="28"/>
      <c r="C35" s="136"/>
      <c r="D35" s="28"/>
    </row>
    <row r="36" spans="1:7" x14ac:dyDescent="0.2">
      <c r="A36" s="20" t="s">
        <v>72</v>
      </c>
      <c r="B36" s="28"/>
      <c r="C36" s="136"/>
      <c r="D36" s="28"/>
    </row>
    <row r="37" spans="1:7" x14ac:dyDescent="0.2">
      <c r="A37" s="11" t="s">
        <v>300</v>
      </c>
      <c r="B37" s="39">
        <v>-66320.929999999993</v>
      </c>
      <c r="C37" s="138">
        <v>-117514.56</v>
      </c>
      <c r="D37" s="39">
        <v>-119656.28</v>
      </c>
    </row>
    <row r="38" spans="1:7" x14ac:dyDescent="0.2">
      <c r="A38" s="11" t="s">
        <v>301</v>
      </c>
      <c r="B38" s="39">
        <v>30234.47</v>
      </c>
      <c r="C38" s="138">
        <v>94731.6</v>
      </c>
      <c r="D38" s="39">
        <v>74822.92</v>
      </c>
    </row>
    <row r="39" spans="1:7" x14ac:dyDescent="0.2">
      <c r="A39" s="11" t="s">
        <v>302</v>
      </c>
      <c r="B39" s="39"/>
      <c r="C39" s="138"/>
      <c r="D39" s="39"/>
    </row>
    <row r="40" spans="1:7" x14ac:dyDescent="0.2">
      <c r="A40" s="11" t="s">
        <v>303</v>
      </c>
      <c r="B40" s="39">
        <f>+B41+B42</f>
        <v>5170.88</v>
      </c>
      <c r="C40" s="138">
        <f>+C41+C42</f>
        <v>2903.19</v>
      </c>
      <c r="D40" s="39">
        <f>+D41+D42</f>
        <v>0</v>
      </c>
    </row>
    <row r="41" spans="1:7" x14ac:dyDescent="0.2">
      <c r="A41" s="20" t="s">
        <v>73</v>
      </c>
      <c r="B41" s="28"/>
      <c r="C41" s="136"/>
      <c r="D41" s="28"/>
    </row>
    <row r="42" spans="1:7" x14ac:dyDescent="0.2">
      <c r="A42" s="20" t="s">
        <v>74</v>
      </c>
      <c r="B42" s="28">
        <v>5170.88</v>
      </c>
      <c r="C42" s="136">
        <v>2903.19</v>
      </c>
      <c r="D42" s="136"/>
    </row>
    <row r="43" spans="1:7" x14ac:dyDescent="0.2">
      <c r="A43" s="11" t="s">
        <v>146</v>
      </c>
      <c r="B43" s="39">
        <f>+B6+B13+B14+B15+B20+B28+B32+B37+B38+B39+B40</f>
        <v>-2092330.5099999988</v>
      </c>
      <c r="C43" s="138">
        <f>+C6+C13+C14+C15+C20+C28+C32+C37+C38+C39+C40</f>
        <v>-2155298.0000000009</v>
      </c>
      <c r="D43" s="39">
        <f>+D6+D13+D14+D15+D20+D28+D32+D37+D38+D39+D40</f>
        <v>-2267888.0000000014</v>
      </c>
    </row>
    <row r="44" spans="1:7" x14ac:dyDescent="0.2">
      <c r="A44" s="11" t="s">
        <v>304</v>
      </c>
      <c r="B44" s="39">
        <f>+B45+B48</f>
        <v>148.96</v>
      </c>
      <c r="C44" s="138">
        <f>+C45+C48</f>
        <v>70</v>
      </c>
      <c r="D44" s="39">
        <f>+D45+D48</f>
        <v>0</v>
      </c>
    </row>
    <row r="45" spans="1:7" x14ac:dyDescent="0.2">
      <c r="A45" s="20" t="s">
        <v>75</v>
      </c>
      <c r="B45" s="28">
        <f>+B46+B47</f>
        <v>0</v>
      </c>
      <c r="C45" s="136">
        <f>+C46+C47</f>
        <v>0</v>
      </c>
      <c r="D45" s="28">
        <f>+D46+D47</f>
        <v>0</v>
      </c>
    </row>
    <row r="46" spans="1:7" x14ac:dyDescent="0.2">
      <c r="A46" s="21" t="s">
        <v>76</v>
      </c>
      <c r="B46" s="28"/>
      <c r="C46" s="136"/>
      <c r="D46" s="28"/>
    </row>
    <row r="47" spans="1:7" x14ac:dyDescent="0.2">
      <c r="A47" s="21" t="s">
        <v>77</v>
      </c>
      <c r="B47" s="28"/>
      <c r="C47" s="136"/>
      <c r="D47" s="28"/>
    </row>
    <row r="48" spans="1:7" x14ac:dyDescent="0.2">
      <c r="A48" s="20" t="s">
        <v>147</v>
      </c>
      <c r="B48" s="28">
        <f>+B49+B50</f>
        <v>148.96</v>
      </c>
      <c r="C48" s="136">
        <f>+C49+C50</f>
        <v>70</v>
      </c>
      <c r="D48" s="136">
        <f>+D49+D50</f>
        <v>0</v>
      </c>
    </row>
    <row r="49" spans="1:5" x14ac:dyDescent="0.2">
      <c r="A49" s="21" t="s">
        <v>78</v>
      </c>
      <c r="B49" s="28"/>
      <c r="C49" s="136"/>
      <c r="D49" s="136"/>
    </row>
    <row r="50" spans="1:5" x14ac:dyDescent="0.2">
      <c r="A50" s="21" t="s">
        <v>79</v>
      </c>
      <c r="B50" s="28">
        <v>148.96</v>
      </c>
      <c r="C50" s="136">
        <v>70</v>
      </c>
      <c r="D50" s="136">
        <v>0</v>
      </c>
    </row>
    <row r="51" spans="1:5" x14ac:dyDescent="0.2">
      <c r="A51" s="11" t="s">
        <v>305</v>
      </c>
      <c r="B51" s="39">
        <f>+B52+B53+B54</f>
        <v>-37.229999999999997</v>
      </c>
      <c r="C51" s="138">
        <f>+C52+C53+C54</f>
        <v>-68455</v>
      </c>
      <c r="D51" s="39">
        <f>+D52+D53+D54</f>
        <v>0</v>
      </c>
    </row>
    <row r="52" spans="1:5" x14ac:dyDescent="0.2">
      <c r="A52" s="20" t="s">
        <v>80</v>
      </c>
      <c r="B52" s="28"/>
      <c r="C52" s="136"/>
      <c r="D52" s="28"/>
    </row>
    <row r="53" spans="1:5" x14ac:dyDescent="0.2">
      <c r="A53" s="20" t="s">
        <v>81</v>
      </c>
      <c r="B53" s="28">
        <v>-37.229999999999997</v>
      </c>
      <c r="C53" s="136">
        <v>-68455</v>
      </c>
      <c r="D53" s="28"/>
    </row>
    <row r="54" spans="1:5" x14ac:dyDescent="0.2">
      <c r="A54" s="20" t="s">
        <v>148</v>
      </c>
      <c r="B54" s="28"/>
      <c r="C54" s="136"/>
      <c r="D54" s="28"/>
    </row>
    <row r="55" spans="1:5" x14ac:dyDescent="0.2">
      <c r="A55" s="11" t="s">
        <v>306</v>
      </c>
      <c r="B55" s="39">
        <f>+B56+B57</f>
        <v>0</v>
      </c>
      <c r="C55" s="138">
        <f>+C56+C57</f>
        <v>0</v>
      </c>
      <c r="D55" s="39">
        <f>+D56+D57</f>
        <v>0</v>
      </c>
    </row>
    <row r="56" spans="1:5" x14ac:dyDescent="0.2">
      <c r="A56" s="20" t="s">
        <v>82</v>
      </c>
      <c r="B56" s="28"/>
      <c r="C56" s="136"/>
      <c r="D56" s="28"/>
    </row>
    <row r="57" spans="1:5" x14ac:dyDescent="0.2">
      <c r="A57" s="23" t="s">
        <v>83</v>
      </c>
      <c r="B57" s="28"/>
      <c r="C57" s="136"/>
      <c r="D57" s="28"/>
    </row>
    <row r="58" spans="1:5" x14ac:dyDescent="0.2">
      <c r="A58" s="11" t="s">
        <v>307</v>
      </c>
      <c r="B58" s="39">
        <v>-25.83</v>
      </c>
      <c r="C58" s="138"/>
      <c r="D58" s="138">
        <v>0</v>
      </c>
    </row>
    <row r="59" spans="1:5" x14ac:dyDescent="0.2">
      <c r="A59" s="11" t="s">
        <v>308</v>
      </c>
      <c r="B59" s="39">
        <f>+B60+B61</f>
        <v>0</v>
      </c>
      <c r="C59" s="39">
        <f>+C60+C61</f>
        <v>0</v>
      </c>
      <c r="D59" s="39">
        <f>+D60+D61</f>
        <v>0</v>
      </c>
    </row>
    <row r="60" spans="1:5" x14ac:dyDescent="0.2">
      <c r="A60" s="20" t="s">
        <v>73</v>
      </c>
      <c r="B60" s="28"/>
      <c r="C60" s="28"/>
      <c r="D60" s="28"/>
    </row>
    <row r="61" spans="1:5" x14ac:dyDescent="0.2">
      <c r="A61" s="20" t="s">
        <v>74</v>
      </c>
      <c r="B61" s="28"/>
      <c r="C61" s="28"/>
      <c r="D61" s="28"/>
    </row>
    <row r="62" spans="1:5" x14ac:dyDescent="0.2">
      <c r="A62" s="11" t="s">
        <v>249</v>
      </c>
      <c r="B62" s="39">
        <f>+B44+B51+B55+B58+B59</f>
        <v>85.90000000000002</v>
      </c>
      <c r="C62" s="138">
        <f>+C44+C51+C55+C58+C59</f>
        <v>-68385</v>
      </c>
      <c r="D62" s="138">
        <f>+D44+D51+D55+D58+D59</f>
        <v>0</v>
      </c>
    </row>
    <row r="63" spans="1:5" x14ac:dyDescent="0.2">
      <c r="A63" s="11" t="s">
        <v>84</v>
      </c>
      <c r="B63" s="39">
        <f>+B62+B43</f>
        <v>-2092244.6099999989</v>
      </c>
      <c r="C63" s="138">
        <f>+C62+C43</f>
        <v>-2223683.0000000009</v>
      </c>
      <c r="D63" s="138">
        <f>+D62+D43</f>
        <v>-2267888.0000000014</v>
      </c>
      <c r="E63" s="141"/>
    </row>
    <row r="64" spans="1:5" x14ac:dyDescent="0.2">
      <c r="A64" s="11" t="s">
        <v>309</v>
      </c>
      <c r="B64" s="39"/>
      <c r="C64" s="138"/>
      <c r="D64" s="138"/>
    </row>
    <row r="65" spans="1:4" ht="25.5" x14ac:dyDescent="0.2">
      <c r="A65" s="24" t="s">
        <v>149</v>
      </c>
      <c r="B65" s="41">
        <f>+B63+B64</f>
        <v>-2092244.6099999989</v>
      </c>
      <c r="C65" s="139">
        <f>+C63+C64</f>
        <v>-2223683.0000000009</v>
      </c>
      <c r="D65" s="139">
        <f>+D63+D64</f>
        <v>-2267888.0000000014</v>
      </c>
    </row>
    <row r="66" spans="1:4" x14ac:dyDescent="0.2">
      <c r="A66" s="48" t="s">
        <v>85</v>
      </c>
      <c r="B66" s="49"/>
      <c r="C66" s="49"/>
      <c r="D66" s="26"/>
    </row>
    <row r="67" spans="1:4" ht="25.5" x14ac:dyDescent="0.2">
      <c r="A67" s="37" t="s">
        <v>310</v>
      </c>
      <c r="B67" s="43"/>
      <c r="C67" s="43"/>
      <c r="D67" s="43"/>
    </row>
    <row r="68" spans="1:4" x14ac:dyDescent="0.2">
      <c r="A68" s="34" t="s">
        <v>150</v>
      </c>
      <c r="B68" s="25">
        <f>+B65+B67</f>
        <v>-2092244.6099999989</v>
      </c>
      <c r="C68" s="25">
        <f>+C65+C67</f>
        <v>-2223683.0000000009</v>
      </c>
      <c r="D68" s="25">
        <f>+D65+D67</f>
        <v>-2267888.0000000014</v>
      </c>
    </row>
    <row r="69" spans="1:4" ht="6.75" customHeight="1" x14ac:dyDescent="0.2"/>
    <row r="70" spans="1:4" x14ac:dyDescent="0.2">
      <c r="A70" s="47" t="s">
        <v>133</v>
      </c>
    </row>
    <row r="71" spans="1:4" x14ac:dyDescent="0.2">
      <c r="A71" t="s">
        <v>134</v>
      </c>
    </row>
  </sheetData>
  <mergeCells count="1">
    <mergeCell ref="A3:D3"/>
  </mergeCells>
  <phoneticPr fontId="5" type="noConversion"/>
  <printOptions horizontalCentered="1"/>
  <pageMargins left="0.43307086614173229" right="0.43307086614173229" top="0.51181102362204722" bottom="0.43307086614173229" header="0"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abSelected="1" topLeftCell="A25" workbookViewId="0">
      <selection activeCell="D41" sqref="D41"/>
    </sheetView>
  </sheetViews>
  <sheetFormatPr baseColWidth="10" defaultRowHeight="12.75" x14ac:dyDescent="0.2"/>
  <cols>
    <col min="1" max="1" width="73.85546875" style="235" customWidth="1"/>
    <col min="2" max="2" width="12.140625" style="235" customWidth="1"/>
    <col min="3" max="4" width="17.42578125" style="235" customWidth="1"/>
    <col min="5" max="5" width="14.42578125" style="235" customWidth="1"/>
    <col min="6" max="6" width="14.5703125" style="235" customWidth="1"/>
    <col min="7" max="7" width="16.7109375" style="235" customWidth="1"/>
    <col min="8" max="8" width="18" style="235" customWidth="1"/>
    <col min="9" max="16384" width="11.42578125" style="7"/>
  </cols>
  <sheetData>
    <row r="1" spans="1:8" ht="40.5" customHeight="1" x14ac:dyDescent="0.2">
      <c r="A1" s="264" t="s">
        <v>184</v>
      </c>
      <c r="B1" s="265"/>
      <c r="C1" s="266"/>
      <c r="D1" s="266"/>
      <c r="E1" s="266"/>
      <c r="F1" s="266"/>
      <c r="G1" s="267"/>
      <c r="H1" s="267">
        <v>2021</v>
      </c>
    </row>
    <row r="2" spans="1:8" ht="20.25" customHeight="1" x14ac:dyDescent="0.2">
      <c r="A2" s="214" t="s">
        <v>312</v>
      </c>
      <c r="B2" s="215"/>
      <c r="C2" s="215"/>
      <c r="D2" s="215"/>
      <c r="E2" s="215"/>
      <c r="F2" s="215"/>
      <c r="G2" s="216"/>
      <c r="H2" s="233" t="s">
        <v>196</v>
      </c>
    </row>
    <row r="3" spans="1:8" ht="21" customHeight="1" x14ac:dyDescent="0.2">
      <c r="A3" s="268" t="s">
        <v>262</v>
      </c>
      <c r="B3" s="269"/>
      <c r="C3" s="269"/>
      <c r="D3" s="269"/>
      <c r="E3" s="269"/>
      <c r="F3" s="269"/>
      <c r="G3" s="269"/>
      <c r="H3" s="272"/>
    </row>
    <row r="4" spans="1:8" ht="21.75" customHeight="1" x14ac:dyDescent="0.2">
      <c r="A4" s="218" t="s">
        <v>189</v>
      </c>
      <c r="B4" s="217" t="s">
        <v>263</v>
      </c>
      <c r="C4" s="219">
        <v>2020</v>
      </c>
      <c r="D4" s="219">
        <v>2021</v>
      </c>
      <c r="E4" s="217" t="s">
        <v>264</v>
      </c>
      <c r="F4" s="216" t="s">
        <v>265</v>
      </c>
      <c r="G4" s="216" t="s">
        <v>266</v>
      </c>
      <c r="H4" s="220" t="s">
        <v>216</v>
      </c>
    </row>
    <row r="5" spans="1:8" ht="17.100000000000001" customHeight="1" x14ac:dyDescent="0.2">
      <c r="A5" s="221" t="s">
        <v>322</v>
      </c>
      <c r="B5" s="221" t="s">
        <v>313</v>
      </c>
      <c r="C5" s="222">
        <v>246368.52</v>
      </c>
      <c r="D5" s="223">
        <v>250319.83000000005</v>
      </c>
      <c r="E5" s="224"/>
      <c r="F5" s="224"/>
      <c r="G5" s="224"/>
      <c r="H5" s="224"/>
    </row>
    <row r="6" spans="1:8" ht="17.100000000000001" customHeight="1" x14ac:dyDescent="0.2">
      <c r="A6" s="225" t="s">
        <v>383</v>
      </c>
      <c r="B6" s="225"/>
      <c r="C6" s="226">
        <v>100000</v>
      </c>
      <c r="D6" s="227"/>
      <c r="E6" s="224">
        <v>16</v>
      </c>
      <c r="F6" s="228" t="s">
        <v>380</v>
      </c>
      <c r="G6" s="224" t="s">
        <v>381</v>
      </c>
      <c r="H6" s="224" t="s">
        <v>384</v>
      </c>
    </row>
    <row r="7" spans="1:8" ht="17.100000000000001" customHeight="1" x14ac:dyDescent="0.2">
      <c r="A7" s="225"/>
      <c r="B7" s="225"/>
      <c r="C7" s="227"/>
      <c r="D7" s="227"/>
      <c r="E7" s="224"/>
      <c r="F7" s="224"/>
      <c r="G7" s="224"/>
      <c r="H7" s="224"/>
    </row>
    <row r="8" spans="1:8" ht="17.100000000000001" customHeight="1" x14ac:dyDescent="0.2">
      <c r="A8" s="225"/>
      <c r="B8" s="225"/>
      <c r="C8" s="227"/>
      <c r="D8" s="227"/>
      <c r="E8" s="224"/>
      <c r="F8" s="224"/>
      <c r="G8" s="224"/>
      <c r="H8" s="224"/>
    </row>
    <row r="9" spans="1:8" ht="17.100000000000001" customHeight="1" x14ac:dyDescent="0.2">
      <c r="A9" s="225"/>
      <c r="B9" s="225"/>
      <c r="C9" s="227"/>
      <c r="D9" s="227"/>
      <c r="E9" s="224"/>
      <c r="F9" s="224"/>
      <c r="G9" s="224"/>
      <c r="H9" s="224"/>
    </row>
    <row r="10" spans="1:8" ht="17.100000000000001" customHeight="1" x14ac:dyDescent="0.2">
      <c r="A10" s="225"/>
      <c r="B10" s="225"/>
      <c r="C10" s="227"/>
      <c r="D10" s="227"/>
      <c r="E10" s="224"/>
      <c r="F10" s="224"/>
      <c r="G10" s="224"/>
      <c r="H10" s="224"/>
    </row>
    <row r="11" spans="1:8" ht="17.100000000000001" customHeight="1" x14ac:dyDescent="0.2">
      <c r="A11" s="225"/>
      <c r="B11" s="225"/>
      <c r="C11" s="227"/>
      <c r="D11" s="227"/>
      <c r="E11" s="229"/>
      <c r="F11" s="229"/>
      <c r="G11" s="229"/>
      <c r="H11" s="229"/>
    </row>
    <row r="12" spans="1:8" ht="15.75" customHeight="1" x14ac:dyDescent="0.2">
      <c r="A12" s="225"/>
      <c r="B12" s="225"/>
      <c r="C12" s="227"/>
      <c r="D12" s="227"/>
      <c r="E12" s="229"/>
      <c r="F12" s="229"/>
      <c r="G12" s="229"/>
      <c r="H12" s="229"/>
    </row>
    <row r="13" spans="1:8" ht="15.75" customHeight="1" x14ac:dyDescent="0.2">
      <c r="A13" s="225"/>
      <c r="B13" s="225"/>
      <c r="C13" s="227"/>
      <c r="D13" s="227"/>
      <c r="E13" s="229"/>
      <c r="F13" s="229"/>
      <c r="G13" s="229"/>
      <c r="H13" s="229"/>
    </row>
    <row r="14" spans="1:8" ht="15.75" customHeight="1" x14ac:dyDescent="0.2">
      <c r="A14" s="230"/>
      <c r="B14" s="230"/>
      <c r="C14" s="231"/>
      <c r="D14" s="231"/>
      <c r="E14" s="232"/>
      <c r="F14" s="232"/>
      <c r="G14" s="232"/>
      <c r="H14" s="232"/>
    </row>
    <row r="15" spans="1:8" ht="15.75" customHeight="1" x14ac:dyDescent="0.2">
      <c r="A15" s="233" t="s">
        <v>252</v>
      </c>
      <c r="B15" s="233"/>
      <c r="C15" s="234">
        <f>C5+C6</f>
        <v>346368.52</v>
      </c>
      <c r="D15" s="234">
        <v>250319.83000000005</v>
      </c>
    </row>
    <row r="16" spans="1:8" ht="18.75" customHeight="1" x14ac:dyDescent="0.2">
      <c r="A16" s="236" t="s">
        <v>247</v>
      </c>
      <c r="B16" s="236"/>
      <c r="C16" s="237">
        <v>25000</v>
      </c>
      <c r="D16" s="237"/>
    </row>
    <row r="17" spans="1:8" ht="18.75" customHeight="1" x14ac:dyDescent="0.2">
      <c r="A17" s="238" t="s">
        <v>248</v>
      </c>
      <c r="B17" s="238"/>
      <c r="C17" s="226">
        <v>94731.599999999991</v>
      </c>
      <c r="D17" s="226">
        <v>74822.92</v>
      </c>
    </row>
    <row r="18" spans="1:8" ht="18.75" customHeight="1" x14ac:dyDescent="0.2">
      <c r="A18" s="239" t="s">
        <v>330</v>
      </c>
      <c r="B18" s="239"/>
      <c r="C18" s="240">
        <v>23682.910000000003</v>
      </c>
      <c r="D18" s="240">
        <v>18705.740000000002</v>
      </c>
    </row>
    <row r="19" spans="1:8" ht="15.75" customHeight="1" x14ac:dyDescent="0.2">
      <c r="A19" s="217" t="s">
        <v>323</v>
      </c>
      <c r="B19" s="217"/>
      <c r="C19" s="234">
        <f>C15-C16-C17+C18</f>
        <v>250319.83000000005</v>
      </c>
      <c r="D19" s="234">
        <f>D15-D17+D18</f>
        <v>194202.65000000002</v>
      </c>
    </row>
    <row r="20" spans="1:8" ht="15.75" customHeight="1" x14ac:dyDescent="0.2"/>
    <row r="21" spans="1:8" ht="22.5" customHeight="1" x14ac:dyDescent="0.2">
      <c r="A21" s="218" t="s">
        <v>324</v>
      </c>
    </row>
    <row r="22" spans="1:8" ht="21.75" customHeight="1" x14ac:dyDescent="0.2">
      <c r="A22" s="241" t="s">
        <v>325</v>
      </c>
      <c r="B22" s="217" t="s">
        <v>263</v>
      </c>
      <c r="C22" s="219">
        <v>2020</v>
      </c>
      <c r="D22" s="219">
        <v>2021</v>
      </c>
      <c r="E22" s="217" t="s">
        <v>264</v>
      </c>
      <c r="F22" s="216" t="s">
        <v>265</v>
      </c>
      <c r="G22" s="216" t="s">
        <v>266</v>
      </c>
      <c r="H22" s="220" t="s">
        <v>216</v>
      </c>
    </row>
    <row r="23" spans="1:8" ht="17.100000000000001" customHeight="1" x14ac:dyDescent="0.2">
      <c r="A23" s="242" t="s">
        <v>331</v>
      </c>
      <c r="B23" s="243" t="s">
        <v>313</v>
      </c>
      <c r="C23" s="244">
        <v>8407361</v>
      </c>
      <c r="D23" s="244">
        <v>8407361</v>
      </c>
      <c r="E23" s="245">
        <v>16</v>
      </c>
      <c r="F23" s="245" t="s">
        <v>339</v>
      </c>
      <c r="G23" s="246" t="s">
        <v>328</v>
      </c>
      <c r="H23" s="245" t="s">
        <v>346</v>
      </c>
    </row>
    <row r="24" spans="1:8" ht="16.5" customHeight="1" x14ac:dyDescent="0.2">
      <c r="A24" s="247" t="s">
        <v>332</v>
      </c>
      <c r="B24" s="247" t="s">
        <v>313</v>
      </c>
      <c r="C24" s="226">
        <v>9000000</v>
      </c>
      <c r="D24" s="248">
        <v>12500000</v>
      </c>
      <c r="E24" s="228">
        <v>16</v>
      </c>
      <c r="F24" s="228" t="s">
        <v>339</v>
      </c>
      <c r="G24" s="224" t="s">
        <v>328</v>
      </c>
      <c r="H24" s="224" t="s">
        <v>345</v>
      </c>
    </row>
    <row r="25" spans="1:8" ht="17.100000000000001" customHeight="1" x14ac:dyDescent="0.2">
      <c r="A25" s="247" t="s">
        <v>347</v>
      </c>
      <c r="B25" s="247" t="s">
        <v>313</v>
      </c>
      <c r="C25" s="240">
        <v>250000</v>
      </c>
      <c r="D25" s="248">
        <v>800000</v>
      </c>
      <c r="E25" s="228">
        <v>16</v>
      </c>
      <c r="F25" s="228" t="s">
        <v>340</v>
      </c>
      <c r="G25" s="224" t="s">
        <v>329</v>
      </c>
      <c r="H25" s="224" t="s">
        <v>344</v>
      </c>
    </row>
    <row r="26" spans="1:8" ht="17.100000000000001" customHeight="1" x14ac:dyDescent="0.2">
      <c r="A26" s="247" t="s">
        <v>387</v>
      </c>
      <c r="B26" s="247" t="s">
        <v>313</v>
      </c>
      <c r="C26" s="226">
        <v>300000</v>
      </c>
      <c r="D26" s="248">
        <v>200000</v>
      </c>
      <c r="E26" s="228">
        <v>16</v>
      </c>
      <c r="F26" s="228" t="s">
        <v>340</v>
      </c>
      <c r="G26" s="224" t="s">
        <v>329</v>
      </c>
      <c r="H26" s="224" t="s">
        <v>351</v>
      </c>
    </row>
    <row r="27" spans="1:8" ht="17.100000000000001" customHeight="1" x14ac:dyDescent="0.2">
      <c r="A27" s="249" t="s">
        <v>373</v>
      </c>
      <c r="B27" s="249" t="s">
        <v>313</v>
      </c>
      <c r="C27" s="237">
        <v>900000</v>
      </c>
      <c r="D27" s="250"/>
      <c r="E27" s="228">
        <v>16</v>
      </c>
      <c r="F27" s="228" t="s">
        <v>340</v>
      </c>
      <c r="G27" s="224" t="s">
        <v>329</v>
      </c>
      <c r="H27" s="224" t="s">
        <v>374</v>
      </c>
    </row>
    <row r="28" spans="1:8" ht="17.100000000000001" customHeight="1" x14ac:dyDescent="0.2">
      <c r="A28" s="249" t="s">
        <v>375</v>
      </c>
      <c r="B28" s="249" t="s">
        <v>313</v>
      </c>
      <c r="C28" s="237">
        <v>5750000</v>
      </c>
      <c r="D28" s="250"/>
      <c r="E28" s="228">
        <v>16</v>
      </c>
      <c r="F28" s="228" t="s">
        <v>339</v>
      </c>
      <c r="G28" s="224" t="s">
        <v>328</v>
      </c>
      <c r="H28" s="224" t="s">
        <v>376</v>
      </c>
    </row>
    <row r="29" spans="1:8" ht="17.100000000000001" customHeight="1" x14ac:dyDescent="0.2">
      <c r="A29" s="249" t="s">
        <v>368</v>
      </c>
      <c r="B29" s="249" t="s">
        <v>313</v>
      </c>
      <c r="C29" s="237">
        <v>100000</v>
      </c>
      <c r="D29" s="250"/>
      <c r="E29" s="228">
        <v>16</v>
      </c>
      <c r="F29" s="228" t="s">
        <v>340</v>
      </c>
      <c r="G29" s="224" t="s">
        <v>329</v>
      </c>
      <c r="H29" s="224" t="s">
        <v>344</v>
      </c>
    </row>
    <row r="30" spans="1:8" ht="17.100000000000001" customHeight="1" x14ac:dyDescent="0.2">
      <c r="A30" s="249" t="s">
        <v>369</v>
      </c>
      <c r="B30" s="249" t="s">
        <v>313</v>
      </c>
      <c r="C30" s="237">
        <v>100000</v>
      </c>
      <c r="D30" s="250"/>
      <c r="E30" s="228">
        <v>16</v>
      </c>
      <c r="F30" s="228" t="s">
        <v>340</v>
      </c>
      <c r="G30" s="224" t="s">
        <v>329</v>
      </c>
      <c r="H30" s="224" t="s">
        <v>377</v>
      </c>
    </row>
    <row r="31" spans="1:8" ht="17.100000000000001" customHeight="1" x14ac:dyDescent="0.2">
      <c r="A31" s="249" t="s">
        <v>401</v>
      </c>
      <c r="B31" s="249" t="s">
        <v>313</v>
      </c>
      <c r="C31" s="237">
        <v>900000</v>
      </c>
      <c r="D31" s="250">
        <v>300000</v>
      </c>
      <c r="E31" s="228">
        <v>16</v>
      </c>
      <c r="F31" s="228" t="s">
        <v>340</v>
      </c>
      <c r="G31" s="224" t="s">
        <v>329</v>
      </c>
      <c r="H31" s="224" t="s">
        <v>378</v>
      </c>
    </row>
    <row r="32" spans="1:8" ht="17.100000000000001" customHeight="1" x14ac:dyDescent="0.2">
      <c r="A32" s="249" t="s">
        <v>371</v>
      </c>
      <c r="B32" s="249" t="s">
        <v>313</v>
      </c>
      <c r="C32" s="237">
        <v>750000</v>
      </c>
      <c r="D32" s="250"/>
      <c r="E32" s="228">
        <v>16</v>
      </c>
      <c r="F32" s="228" t="s">
        <v>340</v>
      </c>
      <c r="G32" s="224" t="s">
        <v>329</v>
      </c>
      <c r="H32" s="224" t="s">
        <v>379</v>
      </c>
    </row>
    <row r="33" spans="1:8" ht="17.100000000000001" customHeight="1" x14ac:dyDescent="0.2">
      <c r="A33" s="249" t="s">
        <v>372</v>
      </c>
      <c r="B33" s="249" t="s">
        <v>313</v>
      </c>
      <c r="C33" s="237">
        <v>700000</v>
      </c>
      <c r="D33" s="250"/>
      <c r="E33" s="228">
        <v>16</v>
      </c>
      <c r="F33" s="228" t="s">
        <v>380</v>
      </c>
      <c r="G33" s="224" t="s">
        <v>381</v>
      </c>
      <c r="H33" s="224" t="s">
        <v>382</v>
      </c>
    </row>
    <row r="34" spans="1:8" ht="17.100000000000001" customHeight="1" x14ac:dyDescent="0.2">
      <c r="A34" s="249" t="s">
        <v>388</v>
      </c>
      <c r="B34" s="249" t="s">
        <v>313</v>
      </c>
      <c r="C34" s="237">
        <v>300000</v>
      </c>
      <c r="D34" s="250"/>
      <c r="E34" s="228">
        <v>16</v>
      </c>
      <c r="F34" s="228" t="s">
        <v>339</v>
      </c>
      <c r="G34" s="224" t="s">
        <v>385</v>
      </c>
      <c r="H34" s="224" t="s">
        <v>386</v>
      </c>
    </row>
    <row r="35" spans="1:8" ht="17.100000000000001" customHeight="1" x14ac:dyDescent="0.2">
      <c r="A35" s="249" t="s">
        <v>389</v>
      </c>
      <c r="B35" s="249" t="s">
        <v>313</v>
      </c>
      <c r="C35" s="237"/>
      <c r="D35" s="250">
        <v>812000</v>
      </c>
      <c r="E35" s="228">
        <v>16</v>
      </c>
      <c r="F35" s="228" t="s">
        <v>339</v>
      </c>
      <c r="G35" s="224" t="s">
        <v>328</v>
      </c>
      <c r="H35" s="224" t="s">
        <v>390</v>
      </c>
    </row>
    <row r="36" spans="1:8" ht="17.100000000000001" customHeight="1" x14ac:dyDescent="0.2">
      <c r="A36" s="249" t="s">
        <v>391</v>
      </c>
      <c r="B36" s="249" t="s">
        <v>313</v>
      </c>
      <c r="C36" s="237"/>
      <c r="D36" s="250">
        <v>400000</v>
      </c>
      <c r="E36" s="228">
        <v>16</v>
      </c>
      <c r="F36" s="228" t="s">
        <v>340</v>
      </c>
      <c r="G36" s="224" t="s">
        <v>329</v>
      </c>
      <c r="H36" s="224" t="s">
        <v>392</v>
      </c>
    </row>
    <row r="37" spans="1:8" ht="17.100000000000001" customHeight="1" x14ac:dyDescent="0.2">
      <c r="A37" s="249" t="s">
        <v>393</v>
      </c>
      <c r="B37" s="249" t="s">
        <v>313</v>
      </c>
      <c r="C37" s="237"/>
      <c r="D37" s="250">
        <v>1150000</v>
      </c>
      <c r="E37" s="228">
        <v>16</v>
      </c>
      <c r="F37" s="228" t="s">
        <v>340</v>
      </c>
      <c r="G37" s="224" t="s">
        <v>329</v>
      </c>
      <c r="H37" s="224" t="s">
        <v>394</v>
      </c>
    </row>
    <row r="38" spans="1:8" ht="17.100000000000001" customHeight="1" x14ac:dyDescent="0.2">
      <c r="A38" s="249" t="s">
        <v>396</v>
      </c>
      <c r="B38" s="249" t="s">
        <v>313</v>
      </c>
      <c r="C38" s="237"/>
      <c r="D38" s="250">
        <v>450000</v>
      </c>
      <c r="E38" s="228">
        <v>16</v>
      </c>
      <c r="F38" s="228" t="s">
        <v>340</v>
      </c>
      <c r="G38" s="224" t="s">
        <v>329</v>
      </c>
      <c r="H38" s="224" t="s">
        <v>395</v>
      </c>
    </row>
    <row r="39" spans="1:8" ht="17.100000000000001" customHeight="1" x14ac:dyDescent="0.2">
      <c r="A39" s="249" t="s">
        <v>397</v>
      </c>
      <c r="B39" s="249" t="s">
        <v>313</v>
      </c>
      <c r="C39" s="237"/>
      <c r="D39" s="250">
        <v>1200000</v>
      </c>
      <c r="E39" s="228">
        <v>16</v>
      </c>
      <c r="F39" s="228" t="s">
        <v>340</v>
      </c>
      <c r="G39" s="224" t="s">
        <v>329</v>
      </c>
      <c r="H39" s="224" t="s">
        <v>399</v>
      </c>
    </row>
    <row r="40" spans="1:8" ht="17.100000000000001" customHeight="1" x14ac:dyDescent="0.2">
      <c r="A40" s="249" t="s">
        <v>398</v>
      </c>
      <c r="B40" s="249" t="s">
        <v>313</v>
      </c>
      <c r="C40" s="237"/>
      <c r="D40" s="250">
        <v>150000</v>
      </c>
      <c r="E40" s="228">
        <v>16</v>
      </c>
      <c r="F40" s="228" t="s">
        <v>340</v>
      </c>
      <c r="G40" s="224" t="s">
        <v>329</v>
      </c>
      <c r="H40" s="224" t="s">
        <v>400</v>
      </c>
    </row>
    <row r="41" spans="1:8" ht="17.100000000000001" customHeight="1" x14ac:dyDescent="0.2">
      <c r="A41" s="249" t="s">
        <v>370</v>
      </c>
      <c r="B41" s="249" t="s">
        <v>313</v>
      </c>
      <c r="C41" s="237"/>
      <c r="D41" s="250">
        <v>400000</v>
      </c>
      <c r="E41" s="228">
        <v>16</v>
      </c>
      <c r="F41" s="228" t="s">
        <v>339</v>
      </c>
      <c r="G41" s="224" t="s">
        <v>328</v>
      </c>
      <c r="H41" s="224" t="s">
        <v>403</v>
      </c>
    </row>
    <row r="42" spans="1:8" ht="17.100000000000001" customHeight="1" x14ac:dyDescent="0.2">
      <c r="A42" s="249" t="s">
        <v>402</v>
      </c>
      <c r="B42" s="249" t="s">
        <v>313</v>
      </c>
      <c r="C42" s="237"/>
      <c r="D42" s="250">
        <v>360000</v>
      </c>
      <c r="E42" s="228">
        <v>16</v>
      </c>
      <c r="F42" s="228" t="s">
        <v>339</v>
      </c>
      <c r="G42" s="224" t="s">
        <v>328</v>
      </c>
      <c r="H42" s="224" t="s">
        <v>404</v>
      </c>
    </row>
    <row r="43" spans="1:8" ht="17.100000000000001" customHeight="1" x14ac:dyDescent="0.2">
      <c r="A43" s="233" t="s">
        <v>326</v>
      </c>
      <c r="B43" s="233"/>
      <c r="C43" s="234">
        <f>SUM(C23:C42)</f>
        <v>27457361</v>
      </c>
      <c r="D43" s="234">
        <f>SUM(D23:D42)</f>
        <v>27129361</v>
      </c>
    </row>
    <row r="44" spans="1:8" ht="17.100000000000001" customHeight="1" x14ac:dyDescent="0.2"/>
    <row r="45" spans="1:8" ht="27" customHeight="1" x14ac:dyDescent="0.2">
      <c r="A45" s="251" t="s">
        <v>327</v>
      </c>
      <c r="B45" s="217" t="s">
        <v>263</v>
      </c>
      <c r="C45" s="217">
        <v>2020</v>
      </c>
      <c r="D45" s="217">
        <v>2021</v>
      </c>
      <c r="E45" s="217" t="s">
        <v>264</v>
      </c>
      <c r="F45" s="216" t="s">
        <v>265</v>
      </c>
      <c r="G45" s="216" t="s">
        <v>266</v>
      </c>
      <c r="H45" s="220" t="s">
        <v>216</v>
      </c>
    </row>
    <row r="46" spans="1:8" ht="17.25" customHeight="1" x14ac:dyDescent="0.2">
      <c r="A46" s="252" t="s">
        <v>314</v>
      </c>
      <c r="B46" s="252" t="s">
        <v>313</v>
      </c>
      <c r="C46" s="253">
        <v>2223683</v>
      </c>
      <c r="D46" s="254">
        <v>2267888</v>
      </c>
      <c r="E46" s="245">
        <v>16</v>
      </c>
      <c r="F46" s="245" t="s">
        <v>339</v>
      </c>
      <c r="G46" s="246" t="s">
        <v>328</v>
      </c>
      <c r="H46" s="246" t="s">
        <v>343</v>
      </c>
    </row>
    <row r="47" spans="1:8" ht="17.25" customHeight="1" x14ac:dyDescent="0.2">
      <c r="A47" s="255"/>
      <c r="B47" s="255"/>
      <c r="C47" s="256"/>
      <c r="D47" s="256"/>
      <c r="E47" s="257"/>
      <c r="F47" s="257"/>
      <c r="G47" s="257"/>
      <c r="H47" s="257"/>
    </row>
    <row r="48" spans="1:8" ht="17.25" customHeight="1" x14ac:dyDescent="0.2">
      <c r="A48" s="258"/>
      <c r="B48" s="258"/>
      <c r="C48" s="259"/>
      <c r="D48" s="259"/>
      <c r="E48" s="224"/>
      <c r="F48" s="224"/>
      <c r="G48" s="224"/>
      <c r="H48" s="224"/>
    </row>
    <row r="49" spans="1:8" ht="17.25" customHeight="1" x14ac:dyDescent="0.2">
      <c r="A49" s="258"/>
      <c r="B49" s="258"/>
      <c r="C49" s="259"/>
      <c r="D49" s="259"/>
      <c r="E49" s="224"/>
      <c r="F49" s="224"/>
      <c r="G49" s="224"/>
      <c r="H49" s="224"/>
    </row>
    <row r="50" spans="1:8" ht="17.25" customHeight="1" x14ac:dyDescent="0.2">
      <c r="A50" s="258"/>
      <c r="B50" s="260"/>
      <c r="C50" s="261"/>
      <c r="D50" s="261"/>
      <c r="E50" s="262"/>
      <c r="F50" s="262"/>
      <c r="G50" s="262"/>
      <c r="H50" s="262"/>
    </row>
    <row r="51" spans="1:8" ht="17.25" customHeight="1" x14ac:dyDescent="0.2">
      <c r="A51" s="217" t="s">
        <v>326</v>
      </c>
      <c r="B51" s="217"/>
      <c r="C51" s="263">
        <f>C46</f>
        <v>2223683</v>
      </c>
      <c r="D51" s="263">
        <f>D46</f>
        <v>2267888</v>
      </c>
    </row>
    <row r="52" spans="1:8" ht="98.25" customHeight="1" x14ac:dyDescent="0.2">
      <c r="A52" s="270"/>
      <c r="B52" s="270"/>
      <c r="C52" s="271"/>
      <c r="D52" s="271"/>
      <c r="E52" s="271"/>
      <c r="F52" s="271"/>
      <c r="G52" s="271"/>
      <c r="H52" s="273"/>
    </row>
  </sheetData>
  <pageMargins left="0.70866141732283472" right="0.70866141732283472" top="0.74803149606299213" bottom="0.74803149606299213"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90" workbookViewId="0">
      <selection sqref="A1:K1"/>
    </sheetView>
  </sheetViews>
  <sheetFormatPr baseColWidth="10" defaultRowHeight="12.75" x14ac:dyDescent="0.2"/>
  <cols>
    <col min="1" max="1" width="14.5703125" customWidth="1"/>
    <col min="2" max="2" width="8.140625" bestFit="1" customWidth="1"/>
    <col min="3" max="3" width="12.7109375" customWidth="1"/>
    <col min="4" max="4" width="12.42578125" customWidth="1"/>
    <col min="5" max="5" width="8.7109375" bestFit="1" customWidth="1"/>
    <col min="7" max="7" width="13.5703125" customWidth="1"/>
    <col min="8" max="8" width="10.85546875" customWidth="1"/>
    <col min="9" max="9" width="14" customWidth="1"/>
    <col min="10" max="10" width="10.85546875" customWidth="1"/>
    <col min="11" max="11" width="9.140625" bestFit="1" customWidth="1"/>
    <col min="12" max="12" width="15.28515625" customWidth="1"/>
  </cols>
  <sheetData>
    <row r="1" spans="1:12" ht="42.75" customHeight="1" x14ac:dyDescent="0.2">
      <c r="A1" s="278" t="s">
        <v>184</v>
      </c>
      <c r="B1" s="279"/>
      <c r="C1" s="279"/>
      <c r="D1" s="279"/>
      <c r="E1" s="279"/>
      <c r="F1" s="279"/>
      <c r="G1" s="279"/>
      <c r="H1" s="279"/>
      <c r="I1" s="279"/>
      <c r="J1" s="279"/>
      <c r="K1" s="280"/>
      <c r="L1" s="54">
        <v>2021</v>
      </c>
    </row>
    <row r="2" spans="1:12" ht="24.75" customHeight="1" x14ac:dyDescent="0.2">
      <c r="A2" s="281" t="s">
        <v>312</v>
      </c>
      <c r="B2" s="282"/>
      <c r="C2" s="282"/>
      <c r="D2" s="282"/>
      <c r="E2" s="282"/>
      <c r="F2" s="282"/>
      <c r="G2" s="282"/>
      <c r="H2" s="282"/>
      <c r="I2" s="282"/>
      <c r="J2" s="282"/>
      <c r="K2" s="283"/>
      <c r="L2" s="65" t="s">
        <v>253</v>
      </c>
    </row>
    <row r="3" spans="1:12" x14ac:dyDescent="0.2">
      <c r="A3" s="6"/>
      <c r="B3" s="66"/>
      <c r="C3" s="6"/>
      <c r="D3" s="6"/>
      <c r="E3" s="6"/>
      <c r="F3" s="6"/>
      <c r="G3" s="6"/>
      <c r="H3" s="6"/>
      <c r="I3" s="6"/>
      <c r="J3" s="6"/>
      <c r="K3" s="6"/>
      <c r="L3" s="6"/>
    </row>
    <row r="4" spans="1:12" x14ac:dyDescent="0.2">
      <c r="A4" s="284" t="s">
        <v>197</v>
      </c>
      <c r="B4" s="285"/>
      <c r="C4" s="285"/>
      <c r="D4" s="285"/>
      <c r="E4" s="285"/>
      <c r="F4" s="285"/>
      <c r="G4" s="285"/>
      <c r="H4" s="285"/>
      <c r="I4" s="285"/>
      <c r="J4" s="285"/>
      <c r="K4" s="285"/>
      <c r="L4" s="286"/>
    </row>
    <row r="5" spans="1:12" s="67" customFormat="1" ht="65.25" customHeight="1" x14ac:dyDescent="0.2">
      <c r="A5" s="290" t="s">
        <v>198</v>
      </c>
      <c r="B5" s="292" t="s">
        <v>199</v>
      </c>
      <c r="C5" s="290" t="s">
        <v>200</v>
      </c>
      <c r="D5" s="294" t="s">
        <v>201</v>
      </c>
      <c r="E5" s="290" t="s">
        <v>202</v>
      </c>
      <c r="F5" s="296" t="s">
        <v>350</v>
      </c>
      <c r="G5" s="278" t="s">
        <v>353</v>
      </c>
      <c r="H5" s="287"/>
      <c r="I5" s="288" t="s">
        <v>355</v>
      </c>
      <c r="J5" s="289"/>
      <c r="K5" s="278" t="s">
        <v>356</v>
      </c>
      <c r="L5" s="287"/>
    </row>
    <row r="6" spans="1:12" ht="38.25" x14ac:dyDescent="0.2">
      <c r="A6" s="291"/>
      <c r="B6" s="293"/>
      <c r="C6" s="291"/>
      <c r="D6" s="295"/>
      <c r="E6" s="291"/>
      <c r="F6" s="291"/>
      <c r="G6" s="68" t="s">
        <v>203</v>
      </c>
      <c r="H6" s="68" t="s">
        <v>204</v>
      </c>
      <c r="I6" s="68" t="s">
        <v>203</v>
      </c>
      <c r="J6" s="68" t="s">
        <v>204</v>
      </c>
      <c r="K6" s="16" t="s">
        <v>205</v>
      </c>
      <c r="L6" s="17" t="s">
        <v>206</v>
      </c>
    </row>
    <row r="7" spans="1:12" x14ac:dyDescent="0.2">
      <c r="A7" s="115"/>
      <c r="B7" s="85"/>
      <c r="C7" s="113"/>
      <c r="D7" s="118"/>
      <c r="E7" s="113"/>
      <c r="F7" s="118"/>
      <c r="G7" s="118"/>
      <c r="H7" s="118"/>
      <c r="I7" s="118"/>
      <c r="J7" s="118"/>
      <c r="K7" s="124"/>
      <c r="L7" s="122"/>
    </row>
    <row r="8" spans="1:12" x14ac:dyDescent="0.2">
      <c r="A8" s="116"/>
      <c r="B8" s="86"/>
      <c r="C8" s="114"/>
      <c r="D8" s="119"/>
      <c r="E8" s="114"/>
      <c r="F8" s="119"/>
      <c r="G8" s="119"/>
      <c r="H8" s="119"/>
      <c r="I8" s="119"/>
      <c r="J8" s="119"/>
      <c r="K8" s="125"/>
      <c r="L8" s="123"/>
    </row>
    <row r="9" spans="1:12" x14ac:dyDescent="0.2">
      <c r="A9" s="116"/>
      <c r="B9" s="86"/>
      <c r="C9" s="114"/>
      <c r="D9" s="119"/>
      <c r="E9" s="114"/>
      <c r="F9" s="119"/>
      <c r="G9" s="119"/>
      <c r="H9" s="119"/>
      <c r="I9" s="119"/>
      <c r="J9" s="119"/>
      <c r="K9" s="125"/>
      <c r="L9" s="123"/>
    </row>
    <row r="10" spans="1:12" x14ac:dyDescent="0.2">
      <c r="A10" s="116"/>
      <c r="B10" s="86"/>
      <c r="C10" s="114"/>
      <c r="D10" s="119"/>
      <c r="E10" s="114"/>
      <c r="F10" s="119"/>
      <c r="G10" s="119"/>
      <c r="H10" s="119"/>
      <c r="I10" s="119"/>
      <c r="J10" s="119"/>
      <c r="K10" s="125"/>
      <c r="L10" s="123"/>
    </row>
    <row r="11" spans="1:12" x14ac:dyDescent="0.2">
      <c r="A11" s="116"/>
      <c r="B11" s="86"/>
      <c r="C11" s="114"/>
      <c r="D11" s="119"/>
      <c r="E11" s="114"/>
      <c r="F11" s="119"/>
      <c r="G11" s="119"/>
      <c r="H11" s="119"/>
      <c r="I11" s="119"/>
      <c r="J11" s="119"/>
      <c r="K11" s="125"/>
      <c r="L11" s="123"/>
    </row>
    <row r="12" spans="1:12" x14ac:dyDescent="0.2">
      <c r="A12" s="116"/>
      <c r="B12" s="86"/>
      <c r="C12" s="114"/>
      <c r="D12" s="119"/>
      <c r="E12" s="114"/>
      <c r="F12" s="119"/>
      <c r="G12" s="119"/>
      <c r="H12" s="119"/>
      <c r="I12" s="119"/>
      <c r="J12" s="119"/>
      <c r="K12" s="125"/>
      <c r="L12" s="123"/>
    </row>
    <row r="13" spans="1:12" x14ac:dyDescent="0.2">
      <c r="A13" s="116"/>
      <c r="B13" s="86"/>
      <c r="C13" s="114"/>
      <c r="D13" s="119"/>
      <c r="E13" s="114"/>
      <c r="F13" s="119"/>
      <c r="G13" s="119"/>
      <c r="H13" s="119"/>
      <c r="I13" s="119"/>
      <c r="J13" s="119"/>
      <c r="K13" s="125"/>
      <c r="L13" s="123"/>
    </row>
    <row r="14" spans="1:12" x14ac:dyDescent="0.2">
      <c r="A14" s="116"/>
      <c r="B14" s="86"/>
      <c r="C14" s="114"/>
      <c r="D14" s="119"/>
      <c r="E14" s="114"/>
      <c r="F14" s="119"/>
      <c r="G14" s="119"/>
      <c r="H14" s="119"/>
      <c r="I14" s="119"/>
      <c r="J14" s="119"/>
      <c r="K14" s="125"/>
      <c r="L14" s="123"/>
    </row>
    <row r="15" spans="1:12" x14ac:dyDescent="0.2">
      <c r="A15" s="116"/>
      <c r="B15" s="86"/>
      <c r="C15" s="114"/>
      <c r="D15" s="119"/>
      <c r="E15" s="114"/>
      <c r="F15" s="119"/>
      <c r="G15" s="119"/>
      <c r="H15" s="119"/>
      <c r="I15" s="119"/>
      <c r="J15" s="119"/>
      <c r="K15" s="125"/>
      <c r="L15" s="123"/>
    </row>
    <row r="16" spans="1:12" x14ac:dyDescent="0.2">
      <c r="A16" s="116"/>
      <c r="B16" s="86"/>
      <c r="C16" s="114"/>
      <c r="D16" s="119"/>
      <c r="E16" s="114"/>
      <c r="F16" s="119"/>
      <c r="G16" s="119"/>
      <c r="H16" s="119"/>
      <c r="I16" s="119"/>
      <c r="J16" s="119"/>
      <c r="K16" s="125"/>
      <c r="L16" s="123"/>
    </row>
    <row r="17" spans="1:12" x14ac:dyDescent="0.2">
      <c r="A17" s="116"/>
      <c r="B17" s="86"/>
      <c r="C17" s="114"/>
      <c r="D17" s="119"/>
      <c r="E17" s="114"/>
      <c r="F17" s="119"/>
      <c r="G17" s="119"/>
      <c r="H17" s="119"/>
      <c r="I17" s="119"/>
      <c r="J17" s="119"/>
      <c r="K17" s="125"/>
      <c r="L17" s="123"/>
    </row>
    <row r="18" spans="1:12" x14ac:dyDescent="0.2">
      <c r="A18" s="116"/>
      <c r="B18" s="86"/>
      <c r="C18" s="114"/>
      <c r="D18" s="119"/>
      <c r="E18" s="114"/>
      <c r="F18" s="119"/>
      <c r="G18" s="119"/>
      <c r="H18" s="119"/>
      <c r="I18" s="119"/>
      <c r="J18" s="119"/>
      <c r="K18" s="125"/>
      <c r="L18" s="123"/>
    </row>
    <row r="19" spans="1:12" x14ac:dyDescent="0.2">
      <c r="A19" s="116"/>
      <c r="B19" s="86"/>
      <c r="C19" s="114"/>
      <c r="D19" s="119"/>
      <c r="E19" s="114"/>
      <c r="F19" s="119"/>
      <c r="G19" s="119"/>
      <c r="H19" s="119"/>
      <c r="I19" s="119"/>
      <c r="J19" s="119"/>
      <c r="K19" s="125"/>
      <c r="L19" s="123"/>
    </row>
    <row r="20" spans="1:12" x14ac:dyDescent="0.2">
      <c r="A20" s="116"/>
      <c r="B20" s="86"/>
      <c r="C20" s="114"/>
      <c r="D20" s="119"/>
      <c r="E20" s="114"/>
      <c r="F20" s="119"/>
      <c r="G20" s="119"/>
      <c r="H20" s="119"/>
      <c r="I20" s="119"/>
      <c r="J20" s="119"/>
      <c r="K20" s="125"/>
      <c r="L20" s="123"/>
    </row>
    <row r="21" spans="1:12" x14ac:dyDescent="0.2">
      <c r="A21" s="116"/>
      <c r="B21" s="86"/>
      <c r="C21" s="114"/>
      <c r="D21" s="119"/>
      <c r="E21" s="114"/>
      <c r="F21" s="119"/>
      <c r="G21" s="119"/>
      <c r="H21" s="119"/>
      <c r="I21" s="119"/>
      <c r="J21" s="119"/>
      <c r="K21" s="125"/>
      <c r="L21" s="123"/>
    </row>
    <row r="22" spans="1:12" x14ac:dyDescent="0.2">
      <c r="A22" s="116"/>
      <c r="B22" s="86"/>
      <c r="C22" s="114"/>
      <c r="D22" s="119"/>
      <c r="E22" s="114"/>
      <c r="F22" s="119"/>
      <c r="G22" s="119"/>
      <c r="H22" s="119"/>
      <c r="I22" s="119"/>
      <c r="J22" s="119"/>
      <c r="K22" s="125"/>
      <c r="L22" s="123"/>
    </row>
    <row r="23" spans="1:12" x14ac:dyDescent="0.2">
      <c r="A23" s="86"/>
      <c r="B23" s="86"/>
      <c r="C23" s="83"/>
      <c r="D23" s="120"/>
      <c r="E23" s="83"/>
      <c r="F23" s="120"/>
      <c r="G23" s="120"/>
      <c r="H23" s="120"/>
      <c r="I23" s="120"/>
      <c r="J23" s="120"/>
      <c r="K23" s="126"/>
      <c r="L23" s="120"/>
    </row>
    <row r="24" spans="1:12" x14ac:dyDescent="0.2">
      <c r="A24" s="117"/>
      <c r="B24" s="117"/>
      <c r="C24" s="84"/>
      <c r="D24" s="121"/>
      <c r="E24" s="84"/>
      <c r="F24" s="121"/>
      <c r="G24" s="121"/>
      <c r="H24" s="121"/>
      <c r="I24" s="121"/>
      <c r="J24" s="121"/>
      <c r="K24" s="127"/>
      <c r="L24" s="121"/>
    </row>
    <row r="25" spans="1:12" ht="9.75" customHeight="1" x14ac:dyDescent="0.2">
      <c r="A25" s="103"/>
      <c r="B25" s="103"/>
      <c r="C25" s="103"/>
      <c r="D25" s="103"/>
      <c r="E25" s="103"/>
      <c r="F25" s="103"/>
      <c r="G25" s="103"/>
      <c r="H25" s="103"/>
      <c r="I25" s="103"/>
      <c r="J25" s="103"/>
      <c r="K25" s="103"/>
      <c r="L25" s="103"/>
    </row>
    <row r="26" spans="1:12" x14ac:dyDescent="0.2">
      <c r="A26" s="104" t="s">
        <v>255</v>
      </c>
      <c r="B26" s="103"/>
      <c r="C26" s="103"/>
      <c r="D26" s="103"/>
      <c r="E26" s="103"/>
      <c r="F26" s="103"/>
      <c r="G26" s="103"/>
      <c r="H26" s="103"/>
      <c r="I26" s="103"/>
      <c r="J26" s="103"/>
      <c r="K26" s="103"/>
      <c r="L26" s="103"/>
    </row>
    <row r="27" spans="1:12" x14ac:dyDescent="0.2">
      <c r="A27" s="105" t="s">
        <v>207</v>
      </c>
    </row>
    <row r="28" spans="1:12" x14ac:dyDescent="0.2">
      <c r="A28" s="105" t="s">
        <v>208</v>
      </c>
    </row>
    <row r="29" spans="1:12" x14ac:dyDescent="0.2">
      <c r="A29" s="105" t="s">
        <v>209</v>
      </c>
    </row>
    <row r="30" spans="1:12" x14ac:dyDescent="0.2">
      <c r="A30" s="105" t="s">
        <v>210</v>
      </c>
    </row>
    <row r="31" spans="1:12" x14ac:dyDescent="0.2">
      <c r="A31" s="105" t="s">
        <v>321</v>
      </c>
    </row>
    <row r="39" spans="9:11" x14ac:dyDescent="0.2">
      <c r="I39" s="69"/>
      <c r="K39" s="69"/>
    </row>
    <row r="40" spans="9:11" x14ac:dyDescent="0.2">
      <c r="K40" s="69"/>
    </row>
    <row r="41" spans="9:11" x14ac:dyDescent="0.2">
      <c r="K41" s="69"/>
    </row>
  </sheetData>
  <mergeCells count="12">
    <mergeCell ref="F5:F6"/>
    <mergeCell ref="E5:E6"/>
    <mergeCell ref="A1:K1"/>
    <mergeCell ref="A2:K2"/>
    <mergeCell ref="A4:L4"/>
    <mergeCell ref="G5:H5"/>
    <mergeCell ref="I5:J5"/>
    <mergeCell ref="K5:L5"/>
    <mergeCell ref="A5:A6"/>
    <mergeCell ref="B5:B6"/>
    <mergeCell ref="C5:C6"/>
    <mergeCell ref="D5:D6"/>
  </mergeCells>
  <phoneticPr fontId="5" type="noConversion"/>
  <printOptions horizontalCentered="1" verticalCentered="1"/>
  <pageMargins left="0.39370078740157483" right="0.39370078740157483" top="0.19685039370078741" bottom="0.27559055118110237"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5"/>
  <sheetViews>
    <sheetView topLeftCell="A226" workbookViewId="0">
      <selection activeCell="E246" sqref="E246"/>
    </sheetView>
  </sheetViews>
  <sheetFormatPr baseColWidth="10" defaultColWidth="11.42578125" defaultRowHeight="12.75" x14ac:dyDescent="0.2"/>
  <cols>
    <col min="1" max="1" width="76" customWidth="1"/>
    <col min="2" max="2" width="11" customWidth="1"/>
  </cols>
  <sheetData>
    <row r="1" spans="1:2" ht="22.5" customHeight="1" thickTop="1" thickBot="1" x14ac:dyDescent="0.25">
      <c r="A1" s="70" t="s">
        <v>6</v>
      </c>
      <c r="B1" s="102">
        <v>2021</v>
      </c>
    </row>
    <row r="2" spans="1:2" ht="24.75" customHeight="1" thickBot="1" x14ac:dyDescent="0.25">
      <c r="A2" s="71" t="s">
        <v>316</v>
      </c>
      <c r="B2" s="101" t="s">
        <v>211</v>
      </c>
    </row>
    <row r="3" spans="1:2" ht="27" customHeight="1" thickBot="1" x14ac:dyDescent="0.25">
      <c r="A3" s="298" t="s">
        <v>357</v>
      </c>
      <c r="B3" s="299"/>
    </row>
    <row r="4" spans="1:2" ht="13.5" thickTop="1" x14ac:dyDescent="0.2">
      <c r="A4" s="300"/>
      <c r="B4" s="301"/>
    </row>
    <row r="5" spans="1:2" x14ac:dyDescent="0.2">
      <c r="A5" s="302"/>
      <c r="B5" s="303"/>
    </row>
    <row r="6" spans="1:2" x14ac:dyDescent="0.2">
      <c r="A6" s="302"/>
      <c r="B6" s="303"/>
    </row>
    <row r="7" spans="1:2" x14ac:dyDescent="0.2">
      <c r="A7" s="302"/>
      <c r="B7" s="303"/>
    </row>
    <row r="8" spans="1:2" x14ac:dyDescent="0.2">
      <c r="A8" s="302"/>
      <c r="B8" s="303"/>
    </row>
    <row r="9" spans="1:2" x14ac:dyDescent="0.2">
      <c r="A9" s="302"/>
      <c r="B9" s="303"/>
    </row>
    <row r="10" spans="1:2" x14ac:dyDescent="0.2">
      <c r="A10" s="302"/>
      <c r="B10" s="303"/>
    </row>
    <row r="11" spans="1:2" x14ac:dyDescent="0.2">
      <c r="A11" s="302"/>
      <c r="B11" s="303"/>
    </row>
    <row r="12" spans="1:2" x14ac:dyDescent="0.2">
      <c r="A12" s="302"/>
      <c r="B12" s="303"/>
    </row>
    <row r="13" spans="1:2" x14ac:dyDescent="0.2">
      <c r="A13" s="302"/>
      <c r="B13" s="303"/>
    </row>
    <row r="14" spans="1:2" x14ac:dyDescent="0.2">
      <c r="A14" s="302"/>
      <c r="B14" s="303"/>
    </row>
    <row r="15" spans="1:2" x14ac:dyDescent="0.2">
      <c r="A15" s="302"/>
      <c r="B15" s="303"/>
    </row>
    <row r="16" spans="1:2" x14ac:dyDescent="0.2">
      <c r="A16" s="302"/>
      <c r="B16" s="303"/>
    </row>
    <row r="17" spans="1:2" x14ac:dyDescent="0.2">
      <c r="A17" s="302"/>
      <c r="B17" s="303"/>
    </row>
    <row r="18" spans="1:2" x14ac:dyDescent="0.2">
      <c r="A18" s="302"/>
      <c r="B18" s="303"/>
    </row>
    <row r="19" spans="1:2" x14ac:dyDescent="0.2">
      <c r="A19" s="302"/>
      <c r="B19" s="303"/>
    </row>
    <row r="20" spans="1:2" x14ac:dyDescent="0.2">
      <c r="A20" s="302"/>
      <c r="B20" s="303"/>
    </row>
    <row r="21" spans="1:2" x14ac:dyDescent="0.2">
      <c r="A21" s="302"/>
      <c r="B21" s="303"/>
    </row>
    <row r="22" spans="1:2" x14ac:dyDescent="0.2">
      <c r="A22" s="302"/>
      <c r="B22" s="303"/>
    </row>
    <row r="23" spans="1:2" x14ac:dyDescent="0.2">
      <c r="A23" s="302"/>
      <c r="B23" s="303"/>
    </row>
    <row r="24" spans="1:2" x14ac:dyDescent="0.2">
      <c r="A24" s="302"/>
      <c r="B24" s="303"/>
    </row>
    <row r="25" spans="1:2" x14ac:dyDescent="0.2">
      <c r="A25" s="302"/>
      <c r="B25" s="303"/>
    </row>
    <row r="26" spans="1:2" x14ac:dyDescent="0.2">
      <c r="A26" s="302"/>
      <c r="B26" s="303"/>
    </row>
    <row r="27" spans="1:2" x14ac:dyDescent="0.2">
      <c r="A27" s="302"/>
      <c r="B27" s="303"/>
    </row>
    <row r="28" spans="1:2" x14ac:dyDescent="0.2">
      <c r="A28" s="302"/>
      <c r="B28" s="303"/>
    </row>
    <row r="29" spans="1:2" x14ac:dyDescent="0.2">
      <c r="A29" s="302"/>
      <c r="B29" s="303"/>
    </row>
    <row r="30" spans="1:2" x14ac:dyDescent="0.2">
      <c r="A30" s="302"/>
      <c r="B30" s="303"/>
    </row>
    <row r="31" spans="1:2" x14ac:dyDescent="0.2">
      <c r="A31" s="302"/>
      <c r="B31" s="303"/>
    </row>
    <row r="32" spans="1:2" x14ac:dyDescent="0.2">
      <c r="A32" s="302"/>
      <c r="B32" s="303"/>
    </row>
    <row r="33" spans="1:2" x14ac:dyDescent="0.2">
      <c r="A33" s="302"/>
      <c r="B33" s="303"/>
    </row>
    <row r="34" spans="1:2" x14ac:dyDescent="0.2">
      <c r="A34" s="302"/>
      <c r="B34" s="303"/>
    </row>
    <row r="35" spans="1:2" x14ac:dyDescent="0.2">
      <c r="A35" s="302"/>
      <c r="B35" s="303"/>
    </row>
    <row r="36" spans="1:2" x14ac:dyDescent="0.2">
      <c r="A36" s="302"/>
      <c r="B36" s="303"/>
    </row>
    <row r="37" spans="1:2" x14ac:dyDescent="0.2">
      <c r="A37" s="302"/>
      <c r="B37" s="303"/>
    </row>
    <row r="38" spans="1:2" x14ac:dyDescent="0.2">
      <c r="A38" s="302"/>
      <c r="B38" s="303"/>
    </row>
    <row r="39" spans="1:2" x14ac:dyDescent="0.2">
      <c r="A39" s="302"/>
      <c r="B39" s="303"/>
    </row>
    <row r="40" spans="1:2" x14ac:dyDescent="0.2">
      <c r="A40" s="302"/>
      <c r="B40" s="303"/>
    </row>
    <row r="41" spans="1:2" x14ac:dyDescent="0.2">
      <c r="A41" s="302"/>
      <c r="B41" s="303"/>
    </row>
    <row r="42" spans="1:2" x14ac:dyDescent="0.2">
      <c r="A42" s="302"/>
      <c r="B42" s="303"/>
    </row>
    <row r="43" spans="1:2" x14ac:dyDescent="0.2">
      <c r="A43" s="302"/>
      <c r="B43" s="303"/>
    </row>
    <row r="44" spans="1:2" x14ac:dyDescent="0.2">
      <c r="A44" s="302"/>
      <c r="B44" s="303"/>
    </row>
    <row r="45" spans="1:2" x14ac:dyDescent="0.2">
      <c r="A45" s="302"/>
      <c r="B45" s="303"/>
    </row>
    <row r="46" spans="1:2" x14ac:dyDescent="0.2">
      <c r="A46" s="302"/>
      <c r="B46" s="303"/>
    </row>
    <row r="47" spans="1:2" x14ac:dyDescent="0.2">
      <c r="A47" s="302"/>
      <c r="B47" s="303"/>
    </row>
    <row r="48" spans="1:2" x14ac:dyDescent="0.2">
      <c r="A48" s="302"/>
      <c r="B48" s="303"/>
    </row>
    <row r="49" spans="1:2" x14ac:dyDescent="0.2">
      <c r="A49" s="302"/>
      <c r="B49" s="303"/>
    </row>
    <row r="50" spans="1:2" x14ac:dyDescent="0.2">
      <c r="A50" s="302"/>
      <c r="B50" s="303"/>
    </row>
    <row r="51" spans="1:2" x14ac:dyDescent="0.2">
      <c r="A51" s="302"/>
      <c r="B51" s="303"/>
    </row>
    <row r="52" spans="1:2" x14ac:dyDescent="0.2">
      <c r="A52" s="302"/>
      <c r="B52" s="303"/>
    </row>
    <row r="53" spans="1:2" x14ac:dyDescent="0.2">
      <c r="A53" s="302"/>
      <c r="B53" s="303"/>
    </row>
    <row r="54" spans="1:2" x14ac:dyDescent="0.2">
      <c r="A54" s="302"/>
      <c r="B54" s="303"/>
    </row>
    <row r="55" spans="1:2" x14ac:dyDescent="0.2">
      <c r="A55" s="302"/>
      <c r="B55" s="303"/>
    </row>
    <row r="56" spans="1:2" x14ac:dyDescent="0.2">
      <c r="A56" s="302"/>
      <c r="B56" s="303"/>
    </row>
    <row r="57" spans="1:2" x14ac:dyDescent="0.2">
      <c r="A57" s="302"/>
      <c r="B57" s="303"/>
    </row>
    <row r="58" spans="1:2" x14ac:dyDescent="0.2">
      <c r="A58" s="302"/>
      <c r="B58" s="303"/>
    </row>
    <row r="59" spans="1:2" x14ac:dyDescent="0.2">
      <c r="A59" s="302"/>
      <c r="B59" s="303"/>
    </row>
    <row r="60" spans="1:2" x14ac:dyDescent="0.2">
      <c r="A60" s="302"/>
      <c r="B60" s="303"/>
    </row>
    <row r="61" spans="1:2" x14ac:dyDescent="0.2">
      <c r="A61" s="302"/>
      <c r="B61" s="303"/>
    </row>
    <row r="62" spans="1:2" x14ac:dyDescent="0.2">
      <c r="A62" s="302"/>
      <c r="B62" s="303"/>
    </row>
    <row r="63" spans="1:2" x14ac:dyDescent="0.2">
      <c r="A63" s="302"/>
      <c r="B63" s="303"/>
    </row>
    <row r="64" spans="1:2" x14ac:dyDescent="0.2">
      <c r="A64" s="302"/>
      <c r="B64" s="303"/>
    </row>
    <row r="65" spans="1:2" x14ac:dyDescent="0.2">
      <c r="A65" s="302"/>
      <c r="B65" s="303"/>
    </row>
    <row r="66" spans="1:2" x14ac:dyDescent="0.2">
      <c r="A66" s="302"/>
      <c r="B66" s="303"/>
    </row>
    <row r="67" spans="1:2" x14ac:dyDescent="0.2">
      <c r="A67" s="302"/>
      <c r="B67" s="303"/>
    </row>
    <row r="68" spans="1:2" x14ac:dyDescent="0.2">
      <c r="A68" s="302"/>
      <c r="B68" s="303"/>
    </row>
    <row r="69" spans="1:2" x14ac:dyDescent="0.2">
      <c r="A69" s="302"/>
      <c r="B69" s="303"/>
    </row>
    <row r="70" spans="1:2" x14ac:dyDescent="0.2">
      <c r="A70" s="302"/>
      <c r="B70" s="303"/>
    </row>
    <row r="71" spans="1:2" x14ac:dyDescent="0.2">
      <c r="A71" s="302"/>
      <c r="B71" s="303"/>
    </row>
    <row r="72" spans="1:2" x14ac:dyDescent="0.2">
      <c r="A72" s="302"/>
      <c r="B72" s="303"/>
    </row>
    <row r="73" spans="1:2" x14ac:dyDescent="0.2">
      <c r="A73" s="302"/>
      <c r="B73" s="303"/>
    </row>
    <row r="74" spans="1:2" x14ac:dyDescent="0.2">
      <c r="A74" s="302"/>
      <c r="B74" s="303"/>
    </row>
    <row r="75" spans="1:2" x14ac:dyDescent="0.2">
      <c r="A75" s="302"/>
      <c r="B75" s="303"/>
    </row>
    <row r="76" spans="1:2" x14ac:dyDescent="0.2">
      <c r="A76" s="302"/>
      <c r="B76" s="303"/>
    </row>
    <row r="77" spans="1:2" x14ac:dyDescent="0.2">
      <c r="A77" s="302"/>
      <c r="B77" s="303"/>
    </row>
    <row r="78" spans="1:2" x14ac:dyDescent="0.2">
      <c r="A78" s="302"/>
      <c r="B78" s="303"/>
    </row>
    <row r="79" spans="1:2" x14ac:dyDescent="0.2">
      <c r="A79" s="302"/>
      <c r="B79" s="303"/>
    </row>
    <row r="80" spans="1:2" x14ac:dyDescent="0.2">
      <c r="A80" s="302"/>
      <c r="B80" s="303"/>
    </row>
    <row r="81" spans="1:2" x14ac:dyDescent="0.2">
      <c r="A81" s="302"/>
      <c r="B81" s="303"/>
    </row>
    <row r="82" spans="1:2" x14ac:dyDescent="0.2">
      <c r="A82" s="302"/>
      <c r="B82" s="303"/>
    </row>
    <row r="83" spans="1:2" x14ac:dyDescent="0.2">
      <c r="A83" s="302"/>
      <c r="B83" s="303"/>
    </row>
    <row r="84" spans="1:2" x14ac:dyDescent="0.2">
      <c r="A84" s="302"/>
      <c r="B84" s="303"/>
    </row>
    <row r="85" spans="1:2" x14ac:dyDescent="0.2">
      <c r="A85" s="302"/>
      <c r="B85" s="303"/>
    </row>
    <row r="86" spans="1:2" x14ac:dyDescent="0.2">
      <c r="A86" s="302"/>
      <c r="B86" s="303"/>
    </row>
    <row r="87" spans="1:2" x14ac:dyDescent="0.2">
      <c r="A87" s="302"/>
      <c r="B87" s="303"/>
    </row>
    <row r="88" spans="1:2" x14ac:dyDescent="0.2">
      <c r="A88" s="302"/>
      <c r="B88" s="303"/>
    </row>
    <row r="89" spans="1:2" x14ac:dyDescent="0.2">
      <c r="A89" s="302"/>
      <c r="B89" s="303"/>
    </row>
    <row r="90" spans="1:2" x14ac:dyDescent="0.2">
      <c r="A90" s="302"/>
      <c r="B90" s="303"/>
    </row>
    <row r="91" spans="1:2" x14ac:dyDescent="0.2">
      <c r="A91" s="302"/>
      <c r="B91" s="303"/>
    </row>
    <row r="92" spans="1:2" x14ac:dyDescent="0.2">
      <c r="A92" s="302"/>
      <c r="B92" s="303"/>
    </row>
    <row r="93" spans="1:2" x14ac:dyDescent="0.2">
      <c r="A93" s="302"/>
      <c r="B93" s="303"/>
    </row>
    <row r="94" spans="1:2" x14ac:dyDescent="0.2">
      <c r="A94" s="302"/>
      <c r="B94" s="303"/>
    </row>
    <row r="95" spans="1:2" x14ac:dyDescent="0.2">
      <c r="A95" s="302"/>
      <c r="B95" s="303"/>
    </row>
    <row r="96" spans="1:2" x14ac:dyDescent="0.2">
      <c r="A96" s="302"/>
      <c r="B96" s="303"/>
    </row>
    <row r="97" spans="1:2" x14ac:dyDescent="0.2">
      <c r="A97" s="302"/>
      <c r="B97" s="303"/>
    </row>
    <row r="98" spans="1:2" x14ac:dyDescent="0.2">
      <c r="A98" s="302"/>
      <c r="B98" s="303"/>
    </row>
    <row r="99" spans="1:2" x14ac:dyDescent="0.2">
      <c r="A99" s="302"/>
      <c r="B99" s="303"/>
    </row>
    <row r="100" spans="1:2" x14ac:dyDescent="0.2">
      <c r="A100" s="302"/>
      <c r="B100" s="303"/>
    </row>
    <row r="101" spans="1:2" x14ac:dyDescent="0.2">
      <c r="A101" s="302"/>
      <c r="B101" s="303"/>
    </row>
    <row r="102" spans="1:2" x14ac:dyDescent="0.2">
      <c r="A102" s="302"/>
      <c r="B102" s="303"/>
    </row>
    <row r="103" spans="1:2" x14ac:dyDescent="0.2">
      <c r="A103" s="302"/>
      <c r="B103" s="303"/>
    </row>
    <row r="104" spans="1:2" x14ac:dyDescent="0.2">
      <c r="A104" s="302"/>
      <c r="B104" s="303"/>
    </row>
    <row r="105" spans="1:2" x14ac:dyDescent="0.2">
      <c r="A105" s="302"/>
      <c r="B105" s="303"/>
    </row>
    <row r="106" spans="1:2" x14ac:dyDescent="0.2">
      <c r="A106" s="302"/>
      <c r="B106" s="303"/>
    </row>
    <row r="107" spans="1:2" x14ac:dyDescent="0.2">
      <c r="A107" s="302"/>
      <c r="B107" s="303"/>
    </row>
    <row r="108" spans="1:2" x14ac:dyDescent="0.2">
      <c r="A108" s="302"/>
      <c r="B108" s="303"/>
    </row>
    <row r="109" spans="1:2" x14ac:dyDescent="0.2">
      <c r="A109" s="302"/>
      <c r="B109" s="303"/>
    </row>
    <row r="110" spans="1:2" x14ac:dyDescent="0.2">
      <c r="A110" s="302"/>
      <c r="B110" s="303"/>
    </row>
    <row r="111" spans="1:2" x14ac:dyDescent="0.2">
      <c r="A111" s="302"/>
      <c r="B111" s="303"/>
    </row>
    <row r="112" spans="1:2" x14ac:dyDescent="0.2">
      <c r="A112" s="302"/>
      <c r="B112" s="303"/>
    </row>
    <row r="113" spans="1:2" x14ac:dyDescent="0.2">
      <c r="A113" s="302"/>
      <c r="B113" s="303"/>
    </row>
    <row r="114" spans="1:2" x14ac:dyDescent="0.2">
      <c r="A114" s="302"/>
      <c r="B114" s="303"/>
    </row>
    <row r="115" spans="1:2" x14ac:dyDescent="0.2">
      <c r="A115" s="302"/>
      <c r="B115" s="303"/>
    </row>
    <row r="116" spans="1:2" x14ac:dyDescent="0.2">
      <c r="A116" s="302"/>
      <c r="B116" s="303"/>
    </row>
    <row r="117" spans="1:2" x14ac:dyDescent="0.2">
      <c r="A117" s="302"/>
      <c r="B117" s="303"/>
    </row>
    <row r="118" spans="1:2" x14ac:dyDescent="0.2">
      <c r="A118" s="302"/>
      <c r="B118" s="303"/>
    </row>
    <row r="119" spans="1:2" x14ac:dyDescent="0.2">
      <c r="A119" s="302"/>
      <c r="B119" s="303"/>
    </row>
    <row r="120" spans="1:2" x14ac:dyDescent="0.2">
      <c r="A120" s="302"/>
      <c r="B120" s="303"/>
    </row>
    <row r="121" spans="1:2" x14ac:dyDescent="0.2">
      <c r="A121" s="302"/>
      <c r="B121" s="303"/>
    </row>
    <row r="122" spans="1:2" x14ac:dyDescent="0.2">
      <c r="A122" s="302"/>
      <c r="B122" s="303"/>
    </row>
    <row r="123" spans="1:2" x14ac:dyDescent="0.2">
      <c r="A123" s="302"/>
      <c r="B123" s="303"/>
    </row>
    <row r="124" spans="1:2" x14ac:dyDescent="0.2">
      <c r="A124" s="302"/>
      <c r="B124" s="303"/>
    </row>
    <row r="125" spans="1:2" x14ac:dyDescent="0.2">
      <c r="A125" s="302"/>
      <c r="B125" s="303"/>
    </row>
    <row r="126" spans="1:2" x14ac:dyDescent="0.2">
      <c r="A126" s="302"/>
      <c r="B126" s="303"/>
    </row>
    <row r="127" spans="1:2" x14ac:dyDescent="0.2">
      <c r="A127" s="302"/>
      <c r="B127" s="303"/>
    </row>
    <row r="128" spans="1:2" x14ac:dyDescent="0.2">
      <c r="A128" s="302"/>
      <c r="B128" s="303"/>
    </row>
    <row r="129" spans="1:2" x14ac:dyDescent="0.2">
      <c r="A129" s="302"/>
      <c r="B129" s="303"/>
    </row>
    <row r="130" spans="1:2" x14ac:dyDescent="0.2">
      <c r="A130" s="302"/>
      <c r="B130" s="303"/>
    </row>
    <row r="131" spans="1:2" x14ac:dyDescent="0.2">
      <c r="A131" s="302"/>
      <c r="B131" s="303"/>
    </row>
    <row r="132" spans="1:2" x14ac:dyDescent="0.2">
      <c r="A132" s="302"/>
      <c r="B132" s="303"/>
    </row>
    <row r="133" spans="1:2" x14ac:dyDescent="0.2">
      <c r="A133" s="302"/>
      <c r="B133" s="303"/>
    </row>
    <row r="134" spans="1:2" x14ac:dyDescent="0.2">
      <c r="A134" s="302"/>
      <c r="B134" s="303"/>
    </row>
    <row r="135" spans="1:2" x14ac:dyDescent="0.2">
      <c r="A135" s="302"/>
      <c r="B135" s="303"/>
    </row>
    <row r="136" spans="1:2" x14ac:dyDescent="0.2">
      <c r="A136" s="302"/>
      <c r="B136" s="303"/>
    </row>
    <row r="137" spans="1:2" x14ac:dyDescent="0.2">
      <c r="A137" s="302"/>
      <c r="B137" s="303"/>
    </row>
    <row r="138" spans="1:2" x14ac:dyDescent="0.2">
      <c r="A138" s="302"/>
      <c r="B138" s="303"/>
    </row>
    <row r="139" spans="1:2" x14ac:dyDescent="0.2">
      <c r="A139" s="302"/>
      <c r="B139" s="303"/>
    </row>
    <row r="140" spans="1:2" x14ac:dyDescent="0.2">
      <c r="A140" s="302"/>
      <c r="B140" s="303"/>
    </row>
    <row r="141" spans="1:2" x14ac:dyDescent="0.2">
      <c r="A141" s="302"/>
      <c r="B141" s="303"/>
    </row>
    <row r="142" spans="1:2" x14ac:dyDescent="0.2">
      <c r="A142" s="302"/>
      <c r="B142" s="303"/>
    </row>
    <row r="143" spans="1:2" x14ac:dyDescent="0.2">
      <c r="A143" s="302"/>
      <c r="B143" s="303"/>
    </row>
    <row r="144" spans="1:2" x14ac:dyDescent="0.2">
      <c r="A144" s="302"/>
      <c r="B144" s="303"/>
    </row>
    <row r="145" spans="1:2" x14ac:dyDescent="0.2">
      <c r="A145" s="302"/>
      <c r="B145" s="303"/>
    </row>
    <row r="146" spans="1:2" x14ac:dyDescent="0.2">
      <c r="A146" s="302"/>
      <c r="B146" s="303"/>
    </row>
    <row r="147" spans="1:2" x14ac:dyDescent="0.2">
      <c r="A147" s="302"/>
      <c r="B147" s="303"/>
    </row>
    <row r="148" spans="1:2" x14ac:dyDescent="0.2">
      <c r="A148" s="302"/>
      <c r="B148" s="303"/>
    </row>
    <row r="149" spans="1:2" x14ac:dyDescent="0.2">
      <c r="A149" s="302"/>
      <c r="B149" s="303"/>
    </row>
    <row r="150" spans="1:2" x14ac:dyDescent="0.2">
      <c r="A150" s="302"/>
      <c r="B150" s="303"/>
    </row>
    <row r="151" spans="1:2" x14ac:dyDescent="0.2">
      <c r="A151" s="302"/>
      <c r="B151" s="303"/>
    </row>
    <row r="152" spans="1:2" x14ac:dyDescent="0.2">
      <c r="A152" s="302"/>
      <c r="B152" s="303"/>
    </row>
    <row r="153" spans="1:2" x14ac:dyDescent="0.2">
      <c r="A153" s="302"/>
      <c r="B153" s="303"/>
    </row>
    <row r="154" spans="1:2" x14ac:dyDescent="0.2">
      <c r="A154" s="302"/>
      <c r="B154" s="303"/>
    </row>
    <row r="155" spans="1:2" x14ac:dyDescent="0.2">
      <c r="A155" s="302"/>
      <c r="B155" s="303"/>
    </row>
    <row r="156" spans="1:2" x14ac:dyDescent="0.2">
      <c r="A156" s="302"/>
      <c r="B156" s="303"/>
    </row>
    <row r="157" spans="1:2" x14ac:dyDescent="0.2">
      <c r="A157" s="302"/>
      <c r="B157" s="303"/>
    </row>
    <row r="158" spans="1:2" x14ac:dyDescent="0.2">
      <c r="A158" s="302"/>
      <c r="B158" s="303"/>
    </row>
    <row r="159" spans="1:2" x14ac:dyDescent="0.2">
      <c r="A159" s="302"/>
      <c r="B159" s="303"/>
    </row>
    <row r="160" spans="1:2" x14ac:dyDescent="0.2">
      <c r="A160" s="302"/>
      <c r="B160" s="303"/>
    </row>
    <row r="161" spans="1:2" x14ac:dyDescent="0.2">
      <c r="A161" s="302"/>
      <c r="B161" s="303"/>
    </row>
    <row r="162" spans="1:2" x14ac:dyDescent="0.2">
      <c r="A162" s="302"/>
      <c r="B162" s="303"/>
    </row>
    <row r="163" spans="1:2" x14ac:dyDescent="0.2">
      <c r="A163" s="302"/>
      <c r="B163" s="303"/>
    </row>
    <row r="164" spans="1:2" x14ac:dyDescent="0.2">
      <c r="A164" s="302"/>
      <c r="B164" s="303"/>
    </row>
    <row r="165" spans="1:2" x14ac:dyDescent="0.2">
      <c r="A165" s="302"/>
      <c r="B165" s="303"/>
    </row>
    <row r="166" spans="1:2" x14ac:dyDescent="0.2">
      <c r="A166" s="302"/>
      <c r="B166" s="303"/>
    </row>
    <row r="167" spans="1:2" x14ac:dyDescent="0.2">
      <c r="A167" s="302"/>
      <c r="B167" s="303"/>
    </row>
    <row r="168" spans="1:2" x14ac:dyDescent="0.2">
      <c r="A168" s="302"/>
      <c r="B168" s="303"/>
    </row>
    <row r="169" spans="1:2" x14ac:dyDescent="0.2">
      <c r="A169" s="302"/>
      <c r="B169" s="303"/>
    </row>
    <row r="170" spans="1:2" x14ac:dyDescent="0.2">
      <c r="A170" s="302"/>
      <c r="B170" s="303"/>
    </row>
    <row r="171" spans="1:2" x14ac:dyDescent="0.2">
      <c r="A171" s="302"/>
      <c r="B171" s="303"/>
    </row>
    <row r="172" spans="1:2" x14ac:dyDescent="0.2">
      <c r="A172" s="302"/>
      <c r="B172" s="303"/>
    </row>
    <row r="173" spans="1:2" x14ac:dyDescent="0.2">
      <c r="A173" s="302"/>
      <c r="B173" s="303"/>
    </row>
    <row r="174" spans="1:2" x14ac:dyDescent="0.2">
      <c r="A174" s="302"/>
      <c r="B174" s="303"/>
    </row>
    <row r="175" spans="1:2" x14ac:dyDescent="0.2">
      <c r="A175" s="302"/>
      <c r="B175" s="303"/>
    </row>
    <row r="176" spans="1:2" x14ac:dyDescent="0.2">
      <c r="A176" s="302"/>
      <c r="B176" s="303"/>
    </row>
    <row r="177" spans="1:2" x14ac:dyDescent="0.2">
      <c r="A177" s="302"/>
      <c r="B177" s="303"/>
    </row>
    <row r="178" spans="1:2" x14ac:dyDescent="0.2">
      <c r="A178" s="302"/>
      <c r="B178" s="303"/>
    </row>
    <row r="179" spans="1:2" x14ac:dyDescent="0.2">
      <c r="A179" s="302"/>
      <c r="B179" s="303"/>
    </row>
    <row r="180" spans="1:2" x14ac:dyDescent="0.2">
      <c r="A180" s="302"/>
      <c r="B180" s="303"/>
    </row>
    <row r="181" spans="1:2" x14ac:dyDescent="0.2">
      <c r="A181" s="302"/>
      <c r="B181" s="303"/>
    </row>
    <row r="182" spans="1:2" x14ac:dyDescent="0.2">
      <c r="A182" s="302"/>
      <c r="B182" s="303"/>
    </row>
    <row r="183" spans="1:2" x14ac:dyDescent="0.2">
      <c r="A183" s="302"/>
      <c r="B183" s="303"/>
    </row>
    <row r="184" spans="1:2" x14ac:dyDescent="0.2">
      <c r="A184" s="302"/>
      <c r="B184" s="303"/>
    </row>
    <row r="185" spans="1:2" x14ac:dyDescent="0.2">
      <c r="A185" s="302"/>
      <c r="B185" s="303"/>
    </row>
    <row r="186" spans="1:2" x14ac:dyDescent="0.2">
      <c r="A186" s="302"/>
      <c r="B186" s="303"/>
    </row>
    <row r="187" spans="1:2" x14ac:dyDescent="0.2">
      <c r="A187" s="302"/>
      <c r="B187" s="303"/>
    </row>
    <row r="188" spans="1:2" x14ac:dyDescent="0.2">
      <c r="A188" s="302"/>
      <c r="B188" s="303"/>
    </row>
    <row r="189" spans="1:2" x14ac:dyDescent="0.2">
      <c r="A189" s="302"/>
      <c r="B189" s="303"/>
    </row>
    <row r="190" spans="1:2" x14ac:dyDescent="0.2">
      <c r="A190" s="302"/>
      <c r="B190" s="303"/>
    </row>
    <row r="191" spans="1:2" x14ac:dyDescent="0.2">
      <c r="A191" s="302"/>
      <c r="B191" s="303"/>
    </row>
    <row r="192" spans="1:2" x14ac:dyDescent="0.2">
      <c r="A192" s="302"/>
      <c r="B192" s="303"/>
    </row>
    <row r="193" spans="1:2" x14ac:dyDescent="0.2">
      <c r="A193" s="302"/>
      <c r="B193" s="303"/>
    </row>
    <row r="194" spans="1:2" x14ac:dyDescent="0.2">
      <c r="A194" s="302"/>
      <c r="B194" s="303"/>
    </row>
    <row r="195" spans="1:2" x14ac:dyDescent="0.2">
      <c r="A195" s="302"/>
      <c r="B195" s="303"/>
    </row>
    <row r="196" spans="1:2" x14ac:dyDescent="0.2">
      <c r="A196" s="302"/>
      <c r="B196" s="303"/>
    </row>
    <row r="197" spans="1:2" x14ac:dyDescent="0.2">
      <c r="A197" s="302"/>
      <c r="B197" s="303"/>
    </row>
    <row r="198" spans="1:2" x14ac:dyDescent="0.2">
      <c r="A198" s="302"/>
      <c r="B198" s="303"/>
    </row>
    <row r="199" spans="1:2" x14ac:dyDescent="0.2">
      <c r="A199" s="302"/>
      <c r="B199" s="303"/>
    </row>
    <row r="200" spans="1:2" x14ac:dyDescent="0.2">
      <c r="A200" s="302"/>
      <c r="B200" s="303"/>
    </row>
    <row r="201" spans="1:2" x14ac:dyDescent="0.2">
      <c r="A201" s="302"/>
      <c r="B201" s="303"/>
    </row>
    <row r="202" spans="1:2" x14ac:dyDescent="0.2">
      <c r="A202" s="302"/>
      <c r="B202" s="303"/>
    </row>
    <row r="203" spans="1:2" x14ac:dyDescent="0.2">
      <c r="A203" s="302"/>
      <c r="B203" s="303"/>
    </row>
    <row r="204" spans="1:2" x14ac:dyDescent="0.2">
      <c r="A204" s="302"/>
      <c r="B204" s="303"/>
    </row>
    <row r="205" spans="1:2" ht="11.25" customHeight="1" x14ac:dyDescent="0.2">
      <c r="A205" s="302"/>
      <c r="B205" s="303"/>
    </row>
    <row r="206" spans="1:2" ht="11.25" customHeight="1" x14ac:dyDescent="0.2">
      <c r="A206" s="302"/>
      <c r="B206" s="303"/>
    </row>
    <row r="207" spans="1:2" ht="11.25" customHeight="1" x14ac:dyDescent="0.2">
      <c r="A207" s="302"/>
      <c r="B207" s="303"/>
    </row>
    <row r="208" spans="1:2" x14ac:dyDescent="0.2">
      <c r="A208" s="302"/>
      <c r="B208" s="303"/>
    </row>
    <row r="209" spans="1:2" x14ac:dyDescent="0.2">
      <c r="A209" s="302"/>
      <c r="B209" s="303"/>
    </row>
    <row r="210" spans="1:2" x14ac:dyDescent="0.2">
      <c r="A210" s="302"/>
      <c r="B210" s="303"/>
    </row>
    <row r="211" spans="1:2" x14ac:dyDescent="0.2">
      <c r="A211" s="302"/>
      <c r="B211" s="303"/>
    </row>
    <row r="212" spans="1:2" x14ac:dyDescent="0.2">
      <c r="A212" s="302"/>
      <c r="B212" s="303"/>
    </row>
    <row r="213" spans="1:2" x14ac:dyDescent="0.2">
      <c r="A213" s="302"/>
      <c r="B213" s="303"/>
    </row>
    <row r="214" spans="1:2" x14ac:dyDescent="0.2">
      <c r="A214" s="302"/>
      <c r="B214" s="303"/>
    </row>
    <row r="215" spans="1:2" x14ac:dyDescent="0.2">
      <c r="A215" s="302"/>
      <c r="B215" s="303"/>
    </row>
    <row r="216" spans="1:2" x14ac:dyDescent="0.2">
      <c r="A216" s="302"/>
      <c r="B216" s="303"/>
    </row>
    <row r="217" spans="1:2" x14ac:dyDescent="0.2">
      <c r="A217" s="302"/>
      <c r="B217" s="303"/>
    </row>
    <row r="218" spans="1:2" x14ac:dyDescent="0.2">
      <c r="A218" s="302"/>
      <c r="B218" s="303"/>
    </row>
    <row r="219" spans="1:2" x14ac:dyDescent="0.2">
      <c r="A219" s="302"/>
      <c r="B219" s="303"/>
    </row>
    <row r="220" spans="1:2" x14ac:dyDescent="0.2">
      <c r="A220" s="302"/>
      <c r="B220" s="303"/>
    </row>
    <row r="221" spans="1:2" x14ac:dyDescent="0.2">
      <c r="A221" s="302"/>
      <c r="B221" s="303"/>
    </row>
    <row r="222" spans="1:2" x14ac:dyDescent="0.2">
      <c r="A222" s="302"/>
      <c r="B222" s="303"/>
    </row>
    <row r="223" spans="1:2" x14ac:dyDescent="0.2">
      <c r="A223" s="302"/>
      <c r="B223" s="303"/>
    </row>
    <row r="224" spans="1:2" x14ac:dyDescent="0.2">
      <c r="A224" s="302"/>
      <c r="B224" s="303"/>
    </row>
    <row r="225" spans="1:2" x14ac:dyDescent="0.2">
      <c r="A225" s="302"/>
      <c r="B225" s="303"/>
    </row>
    <row r="226" spans="1:2" x14ac:dyDescent="0.2">
      <c r="A226" s="302"/>
      <c r="B226" s="303"/>
    </row>
    <row r="227" spans="1:2" x14ac:dyDescent="0.2">
      <c r="A227" s="302"/>
      <c r="B227" s="303"/>
    </row>
    <row r="228" spans="1:2" x14ac:dyDescent="0.2">
      <c r="A228" s="302"/>
      <c r="B228" s="303"/>
    </row>
    <row r="229" spans="1:2" x14ac:dyDescent="0.2">
      <c r="A229" s="302"/>
      <c r="B229" s="303"/>
    </row>
    <row r="230" spans="1:2" x14ac:dyDescent="0.2">
      <c r="A230" s="302"/>
      <c r="B230" s="303"/>
    </row>
    <row r="231" spans="1:2" x14ac:dyDescent="0.2">
      <c r="A231" s="302"/>
      <c r="B231" s="303"/>
    </row>
    <row r="232" spans="1:2" x14ac:dyDescent="0.2">
      <c r="A232" s="302"/>
      <c r="B232" s="303"/>
    </row>
    <row r="233" spans="1:2" x14ac:dyDescent="0.2">
      <c r="A233" s="302"/>
      <c r="B233" s="303"/>
    </row>
    <row r="234" spans="1:2" x14ac:dyDescent="0.2">
      <c r="A234" s="302"/>
      <c r="B234" s="303"/>
    </row>
    <row r="235" spans="1:2" x14ac:dyDescent="0.2">
      <c r="A235" s="302"/>
      <c r="B235" s="303"/>
    </row>
    <row r="236" spans="1:2" x14ac:dyDescent="0.2">
      <c r="A236" s="302"/>
      <c r="B236" s="303"/>
    </row>
    <row r="237" spans="1:2" x14ac:dyDescent="0.2">
      <c r="A237" s="302"/>
      <c r="B237" s="303"/>
    </row>
    <row r="238" spans="1:2" x14ac:dyDescent="0.2">
      <c r="A238" s="302"/>
      <c r="B238" s="303"/>
    </row>
    <row r="239" spans="1:2" x14ac:dyDescent="0.2">
      <c r="A239" s="302"/>
      <c r="B239" s="303"/>
    </row>
    <row r="240" spans="1:2" x14ac:dyDescent="0.2">
      <c r="A240" s="302"/>
      <c r="B240" s="303"/>
    </row>
    <row r="241" spans="1:11" x14ac:dyDescent="0.2">
      <c r="A241" s="302"/>
      <c r="B241" s="303"/>
    </row>
    <row r="242" spans="1:11" x14ac:dyDescent="0.2">
      <c r="A242" s="302"/>
      <c r="B242" s="303"/>
    </row>
    <row r="243" spans="1:11" x14ac:dyDescent="0.2">
      <c r="A243" s="302"/>
      <c r="B243" s="303"/>
    </row>
    <row r="244" spans="1:11" x14ac:dyDescent="0.2">
      <c r="A244" s="302"/>
      <c r="B244" s="303"/>
    </row>
    <row r="245" spans="1:11" x14ac:dyDescent="0.2">
      <c r="A245" s="302"/>
      <c r="B245" s="303"/>
    </row>
    <row r="246" spans="1:11" x14ac:dyDescent="0.2">
      <c r="A246" s="302"/>
      <c r="B246" s="303"/>
    </row>
    <row r="247" spans="1:11" x14ac:dyDescent="0.2">
      <c r="A247" s="302"/>
      <c r="B247" s="303"/>
    </row>
    <row r="248" spans="1:11" x14ac:dyDescent="0.2">
      <c r="A248" s="302"/>
      <c r="B248" s="303"/>
    </row>
    <row r="249" spans="1:11" x14ac:dyDescent="0.2">
      <c r="A249" s="302"/>
      <c r="B249" s="303"/>
    </row>
    <row r="250" spans="1:11" x14ac:dyDescent="0.2">
      <c r="A250" s="302"/>
      <c r="B250" s="303"/>
    </row>
    <row r="251" spans="1:11" x14ac:dyDescent="0.2">
      <c r="A251" s="302"/>
      <c r="B251" s="303"/>
    </row>
    <row r="252" spans="1:11" x14ac:dyDescent="0.2">
      <c r="A252" s="302"/>
      <c r="B252" s="303"/>
    </row>
    <row r="253" spans="1:11" x14ac:dyDescent="0.2">
      <c r="A253" s="302"/>
      <c r="B253" s="303"/>
      <c r="F253" s="207"/>
      <c r="G253" s="208"/>
      <c r="H253" s="208"/>
      <c r="I253" s="208"/>
      <c r="J253" s="208"/>
      <c r="K253" s="207"/>
    </row>
    <row r="254" spans="1:11" x14ac:dyDescent="0.2">
      <c r="A254" s="302"/>
      <c r="B254" s="303"/>
      <c r="F254" s="207"/>
      <c r="G254" s="209"/>
      <c r="H254" s="209"/>
      <c r="I254" s="209"/>
      <c r="J254" s="209"/>
      <c r="K254" s="207"/>
    </row>
    <row r="255" spans="1:11" ht="43.5" customHeight="1" thickBot="1" x14ac:dyDescent="0.25">
      <c r="A255" s="304"/>
      <c r="B255" s="305"/>
      <c r="F255" s="207"/>
      <c r="G255" s="209"/>
      <c r="H255" s="209"/>
      <c r="I255" s="209"/>
      <c r="J255" s="209"/>
      <c r="K255" s="207"/>
    </row>
    <row r="256" spans="1:11" ht="13.5" thickTop="1" x14ac:dyDescent="0.2">
      <c r="F256" s="207"/>
      <c r="G256" s="209"/>
      <c r="H256" s="209"/>
      <c r="I256" s="209"/>
      <c r="J256" s="209"/>
      <c r="K256" s="207"/>
    </row>
    <row r="257" spans="1:11" x14ac:dyDescent="0.2">
      <c r="A257" s="106"/>
      <c r="B257" s="107"/>
      <c r="F257" s="207"/>
      <c r="G257" s="207"/>
      <c r="H257" s="207"/>
      <c r="I257" s="207"/>
      <c r="J257" s="207"/>
      <c r="K257" s="207"/>
    </row>
    <row r="258" spans="1:11" ht="63.75" customHeight="1" x14ac:dyDescent="0.2">
      <c r="A258" s="297"/>
      <c r="B258" s="297"/>
    </row>
    <row r="264" spans="1:11" x14ac:dyDescent="0.2">
      <c r="A264" s="106"/>
      <c r="B264" s="107"/>
    </row>
    <row r="265" spans="1:11" ht="83.25" customHeight="1" x14ac:dyDescent="0.2">
      <c r="A265" s="306"/>
      <c r="B265" s="306"/>
    </row>
  </sheetData>
  <mergeCells count="4">
    <mergeCell ref="A258:B258"/>
    <mergeCell ref="A3:B3"/>
    <mergeCell ref="A4:B255"/>
    <mergeCell ref="A265:B265"/>
  </mergeCells>
  <phoneticPr fontId="5" type="noConversion"/>
  <printOptions horizontalCentered="1"/>
  <pageMargins left="0.59055118110236227" right="0.78740157480314965" top="0.70866141732283472" bottom="0.55118110236220474" header="0" footer="0"/>
  <pageSetup paperSize="9" scale="90" fitToHeight="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7"/>
  <sheetViews>
    <sheetView workbookViewId="0">
      <selection activeCell="F61" sqref="F61"/>
    </sheetView>
  </sheetViews>
  <sheetFormatPr baseColWidth="10" defaultRowHeight="12.75" x14ac:dyDescent="0.2"/>
  <cols>
    <col min="1" max="1" width="77.5703125" customWidth="1"/>
    <col min="2" max="2" width="11" customWidth="1"/>
  </cols>
  <sheetData>
    <row r="1" spans="1:2" ht="21.75" customHeight="1" thickTop="1" thickBot="1" x14ac:dyDescent="0.25">
      <c r="A1" s="70" t="s">
        <v>6</v>
      </c>
      <c r="B1" s="102">
        <v>2021</v>
      </c>
    </row>
    <row r="2" spans="1:2" ht="24.75" customHeight="1" thickBot="1" x14ac:dyDescent="0.25">
      <c r="A2" s="71" t="s">
        <v>315</v>
      </c>
      <c r="B2" s="101" t="s">
        <v>212</v>
      </c>
    </row>
    <row r="3" spans="1:2" ht="29.25" customHeight="1" thickBot="1" x14ac:dyDescent="0.25">
      <c r="A3" s="309" t="s">
        <v>358</v>
      </c>
      <c r="B3" s="310"/>
    </row>
    <row r="4" spans="1:2" ht="13.5" thickTop="1" x14ac:dyDescent="0.2">
      <c r="A4" s="311"/>
      <c r="B4" s="312"/>
    </row>
    <row r="5" spans="1:2" x14ac:dyDescent="0.2">
      <c r="A5" s="313"/>
      <c r="B5" s="314"/>
    </row>
    <row r="6" spans="1:2" x14ac:dyDescent="0.2">
      <c r="A6" s="313"/>
      <c r="B6" s="314"/>
    </row>
    <row r="7" spans="1:2" x14ac:dyDescent="0.2">
      <c r="A7" s="313"/>
      <c r="B7" s="314"/>
    </row>
    <row r="8" spans="1:2" x14ac:dyDescent="0.2">
      <c r="A8" s="313"/>
      <c r="B8" s="314"/>
    </row>
    <row r="9" spans="1:2" x14ac:dyDescent="0.2">
      <c r="A9" s="313"/>
      <c r="B9" s="314"/>
    </row>
    <row r="10" spans="1:2" x14ac:dyDescent="0.2">
      <c r="A10" s="313"/>
      <c r="B10" s="314"/>
    </row>
    <row r="11" spans="1:2" x14ac:dyDescent="0.2">
      <c r="A11" s="313"/>
      <c r="B11" s="314"/>
    </row>
    <row r="12" spans="1:2" x14ac:dyDescent="0.2">
      <c r="A12" s="313"/>
      <c r="B12" s="314"/>
    </row>
    <row r="13" spans="1:2" x14ac:dyDescent="0.2">
      <c r="A13" s="313"/>
      <c r="B13" s="314"/>
    </row>
    <row r="14" spans="1:2" x14ac:dyDescent="0.2">
      <c r="A14" s="313"/>
      <c r="B14" s="314"/>
    </row>
    <row r="15" spans="1:2" x14ac:dyDescent="0.2">
      <c r="A15" s="313"/>
      <c r="B15" s="314"/>
    </row>
    <row r="16" spans="1:2" x14ac:dyDescent="0.2">
      <c r="A16" s="313"/>
      <c r="B16" s="314"/>
    </row>
    <row r="17" spans="1:2" x14ac:dyDescent="0.2">
      <c r="A17" s="313"/>
      <c r="B17" s="314"/>
    </row>
    <row r="18" spans="1:2" x14ac:dyDescent="0.2">
      <c r="A18" s="313"/>
      <c r="B18" s="314"/>
    </row>
    <row r="19" spans="1:2" x14ac:dyDescent="0.2">
      <c r="A19" s="313"/>
      <c r="B19" s="314"/>
    </row>
    <row r="20" spans="1:2" x14ac:dyDescent="0.2">
      <c r="A20" s="313"/>
      <c r="B20" s="314"/>
    </row>
    <row r="21" spans="1:2" x14ac:dyDescent="0.2">
      <c r="A21" s="313"/>
      <c r="B21" s="314"/>
    </row>
    <row r="22" spans="1:2" x14ac:dyDescent="0.2">
      <c r="A22" s="313"/>
      <c r="B22" s="314"/>
    </row>
    <row r="23" spans="1:2" x14ac:dyDescent="0.2">
      <c r="A23" s="313"/>
      <c r="B23" s="314"/>
    </row>
    <row r="24" spans="1:2" x14ac:dyDescent="0.2">
      <c r="A24" s="313"/>
      <c r="B24" s="314"/>
    </row>
    <row r="25" spans="1:2" x14ac:dyDescent="0.2">
      <c r="A25" s="313"/>
      <c r="B25" s="314"/>
    </row>
    <row r="26" spans="1:2" x14ac:dyDescent="0.2">
      <c r="A26" s="313"/>
      <c r="B26" s="314"/>
    </row>
    <row r="27" spans="1:2" x14ac:dyDescent="0.2">
      <c r="A27" s="313"/>
      <c r="B27" s="314"/>
    </row>
    <row r="28" spans="1:2" x14ac:dyDescent="0.2">
      <c r="A28" s="313"/>
      <c r="B28" s="314"/>
    </row>
    <row r="29" spans="1:2" x14ac:dyDescent="0.2">
      <c r="A29" s="313"/>
      <c r="B29" s="314"/>
    </row>
    <row r="30" spans="1:2" x14ac:dyDescent="0.2">
      <c r="A30" s="313"/>
      <c r="B30" s="314"/>
    </row>
    <row r="31" spans="1:2" x14ac:dyDescent="0.2">
      <c r="A31" s="313"/>
      <c r="B31" s="314"/>
    </row>
    <row r="32" spans="1:2" x14ac:dyDescent="0.2">
      <c r="A32" s="313"/>
      <c r="B32" s="314"/>
    </row>
    <row r="33" spans="1:2" x14ac:dyDescent="0.2">
      <c r="A33" s="313"/>
      <c r="B33" s="314"/>
    </row>
    <row r="34" spans="1:2" x14ac:dyDescent="0.2">
      <c r="A34" s="313"/>
      <c r="B34" s="314"/>
    </row>
    <row r="35" spans="1:2" x14ac:dyDescent="0.2">
      <c r="A35" s="313"/>
      <c r="B35" s="314"/>
    </row>
    <row r="36" spans="1:2" x14ac:dyDescent="0.2">
      <c r="A36" s="313"/>
      <c r="B36" s="314"/>
    </row>
    <row r="37" spans="1:2" x14ac:dyDescent="0.2">
      <c r="A37" s="313"/>
      <c r="B37" s="314"/>
    </row>
    <row r="38" spans="1:2" x14ac:dyDescent="0.2">
      <c r="A38" s="313"/>
      <c r="B38" s="314"/>
    </row>
    <row r="39" spans="1:2" x14ac:dyDescent="0.2">
      <c r="A39" s="313"/>
      <c r="B39" s="314"/>
    </row>
    <row r="40" spans="1:2" x14ac:dyDescent="0.2">
      <c r="A40" s="313"/>
      <c r="B40" s="314"/>
    </row>
    <row r="41" spans="1:2" x14ac:dyDescent="0.2">
      <c r="A41" s="313"/>
      <c r="B41" s="314"/>
    </row>
    <row r="42" spans="1:2" x14ac:dyDescent="0.2">
      <c r="A42" s="313"/>
      <c r="B42" s="314"/>
    </row>
    <row r="43" spans="1:2" x14ac:dyDescent="0.2">
      <c r="A43" s="313"/>
      <c r="B43" s="314"/>
    </row>
    <row r="44" spans="1:2" x14ac:dyDescent="0.2">
      <c r="A44" s="313"/>
      <c r="B44" s="314"/>
    </row>
    <row r="45" spans="1:2" x14ac:dyDescent="0.2">
      <c r="A45" s="313"/>
      <c r="B45" s="314"/>
    </row>
    <row r="46" spans="1:2" x14ac:dyDescent="0.2">
      <c r="A46" s="313"/>
      <c r="B46" s="314"/>
    </row>
    <row r="47" spans="1:2" x14ac:dyDescent="0.2">
      <c r="A47" s="313"/>
      <c r="B47" s="314"/>
    </row>
    <row r="48" spans="1:2" x14ac:dyDescent="0.2">
      <c r="A48" s="313"/>
      <c r="B48" s="314"/>
    </row>
    <row r="49" spans="1:2" x14ac:dyDescent="0.2">
      <c r="A49" s="313"/>
      <c r="B49" s="314"/>
    </row>
    <row r="50" spans="1:2" x14ac:dyDescent="0.2">
      <c r="A50" s="313"/>
      <c r="B50" s="314"/>
    </row>
    <row r="51" spans="1:2" x14ac:dyDescent="0.2">
      <c r="A51" s="313"/>
      <c r="B51" s="314"/>
    </row>
    <row r="52" spans="1:2" x14ac:dyDescent="0.2">
      <c r="A52" s="313"/>
      <c r="B52" s="314"/>
    </row>
    <row r="53" spans="1:2" x14ac:dyDescent="0.2">
      <c r="A53" s="313"/>
      <c r="B53" s="314"/>
    </row>
    <row r="54" spans="1:2" x14ac:dyDescent="0.2">
      <c r="A54" s="313"/>
      <c r="B54" s="314"/>
    </row>
    <row r="55" spans="1:2" x14ac:dyDescent="0.2">
      <c r="A55" s="313"/>
      <c r="B55" s="314"/>
    </row>
    <row r="56" spans="1:2" x14ac:dyDescent="0.2">
      <c r="A56" s="313"/>
      <c r="B56" s="314"/>
    </row>
    <row r="57" spans="1:2" ht="16.5" customHeight="1" x14ac:dyDescent="0.2">
      <c r="A57" s="313"/>
      <c r="B57" s="314"/>
    </row>
    <row r="58" spans="1:2" ht="16.5" customHeight="1" x14ac:dyDescent="0.2">
      <c r="A58" s="313"/>
      <c r="B58" s="314"/>
    </row>
    <row r="59" spans="1:2" ht="16.5" customHeight="1" x14ac:dyDescent="0.2">
      <c r="A59" s="313"/>
      <c r="B59" s="314"/>
    </row>
    <row r="60" spans="1:2" ht="16.5" customHeight="1" x14ac:dyDescent="0.2">
      <c r="A60" s="313"/>
      <c r="B60" s="314"/>
    </row>
    <row r="61" spans="1:2" ht="16.5" customHeight="1" x14ac:dyDescent="0.2">
      <c r="A61" s="313"/>
      <c r="B61" s="314"/>
    </row>
    <row r="62" spans="1:2" ht="16.5" customHeight="1" x14ac:dyDescent="0.2">
      <c r="A62" s="313"/>
      <c r="B62" s="314"/>
    </row>
    <row r="63" spans="1:2" ht="16.5" customHeight="1" x14ac:dyDescent="0.2">
      <c r="A63" s="313"/>
      <c r="B63" s="314"/>
    </row>
    <row r="64" spans="1:2" ht="16.5" customHeight="1" x14ac:dyDescent="0.2">
      <c r="A64" s="313"/>
      <c r="B64" s="314"/>
    </row>
    <row r="65" spans="1:2" ht="16.5" customHeight="1" x14ac:dyDescent="0.2">
      <c r="A65" s="313"/>
      <c r="B65" s="314"/>
    </row>
    <row r="66" spans="1:2" ht="16.5" customHeight="1" x14ac:dyDescent="0.2">
      <c r="A66" s="313"/>
      <c r="B66" s="314"/>
    </row>
    <row r="67" spans="1:2" ht="16.5" customHeight="1" x14ac:dyDescent="0.2">
      <c r="A67" s="313"/>
      <c r="B67" s="314"/>
    </row>
    <row r="68" spans="1:2" ht="16.5" customHeight="1" x14ac:dyDescent="0.2">
      <c r="A68" s="313"/>
      <c r="B68" s="314"/>
    </row>
    <row r="69" spans="1:2" ht="16.5" customHeight="1" x14ac:dyDescent="0.2">
      <c r="A69" s="313"/>
      <c r="B69" s="314"/>
    </row>
    <row r="70" spans="1:2" ht="16.5" customHeight="1" x14ac:dyDescent="0.2">
      <c r="A70" s="313"/>
      <c r="B70" s="314"/>
    </row>
    <row r="71" spans="1:2" x14ac:dyDescent="0.2">
      <c r="A71" s="313"/>
      <c r="B71" s="314"/>
    </row>
    <row r="72" spans="1:2" x14ac:dyDescent="0.2">
      <c r="A72" s="313"/>
      <c r="B72" s="314"/>
    </row>
    <row r="73" spans="1:2" x14ac:dyDescent="0.2">
      <c r="A73" s="313"/>
      <c r="B73" s="314"/>
    </row>
    <row r="74" spans="1:2" x14ac:dyDescent="0.2">
      <c r="A74" s="315"/>
      <c r="B74" s="316"/>
    </row>
    <row r="76" spans="1:2" ht="39" customHeight="1" x14ac:dyDescent="0.2">
      <c r="A76" s="308"/>
      <c r="B76" s="308"/>
    </row>
    <row r="77" spans="1:2" ht="51.75" customHeight="1" x14ac:dyDescent="0.2">
      <c r="A77" s="307"/>
      <c r="B77" s="307"/>
    </row>
  </sheetData>
  <mergeCells count="4">
    <mergeCell ref="A77:B77"/>
    <mergeCell ref="A76:B76"/>
    <mergeCell ref="A3:B3"/>
    <mergeCell ref="A4:B74"/>
  </mergeCells>
  <phoneticPr fontId="5" type="noConversion"/>
  <printOptions horizontalCentered="1"/>
  <pageMargins left="0.59055118110236227" right="0.39370078740157483" top="0.62992125984251968" bottom="0.47244094488188981" header="0" footer="0"/>
  <pageSetup paperSize="9" scale="7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3"/>
  <sheetViews>
    <sheetView workbookViewId="0">
      <selection activeCell="F10" sqref="F10"/>
    </sheetView>
  </sheetViews>
  <sheetFormatPr baseColWidth="10" defaultRowHeight="12.75" x14ac:dyDescent="0.2"/>
  <cols>
    <col min="1" max="1" width="77.5703125" customWidth="1"/>
    <col min="2" max="2" width="13.85546875" customWidth="1"/>
  </cols>
  <sheetData>
    <row r="1" spans="1:2" ht="29.25" customHeight="1" thickTop="1" thickBot="1" x14ac:dyDescent="0.25">
      <c r="A1" s="70" t="s">
        <v>6</v>
      </c>
      <c r="B1" s="102">
        <v>2021</v>
      </c>
    </row>
    <row r="2" spans="1:2" ht="24.75" customHeight="1" thickBot="1" x14ac:dyDescent="0.25">
      <c r="A2" s="71" t="s">
        <v>315</v>
      </c>
      <c r="B2" s="101" t="s">
        <v>213</v>
      </c>
    </row>
    <row r="3" spans="1:2" ht="24" customHeight="1" thickBot="1" x14ac:dyDescent="0.25">
      <c r="A3" s="317" t="s">
        <v>360</v>
      </c>
      <c r="B3" s="318"/>
    </row>
    <row r="4" spans="1:2" ht="13.5" thickTop="1" x14ac:dyDescent="0.2">
      <c r="A4" s="300"/>
      <c r="B4" s="301"/>
    </row>
    <row r="5" spans="1:2" x14ac:dyDescent="0.2">
      <c r="A5" s="302"/>
      <c r="B5" s="303"/>
    </row>
    <row r="6" spans="1:2" x14ac:dyDescent="0.2">
      <c r="A6" s="302"/>
      <c r="B6" s="303"/>
    </row>
    <row r="7" spans="1:2" x14ac:dyDescent="0.2">
      <c r="A7" s="302"/>
      <c r="B7" s="303"/>
    </row>
    <row r="8" spans="1:2" x14ac:dyDescent="0.2">
      <c r="A8" s="302"/>
      <c r="B8" s="303"/>
    </row>
    <row r="9" spans="1:2" x14ac:dyDescent="0.2">
      <c r="A9" s="302"/>
      <c r="B9" s="303"/>
    </row>
    <row r="10" spans="1:2" x14ac:dyDescent="0.2">
      <c r="A10" s="302"/>
      <c r="B10" s="303"/>
    </row>
    <row r="11" spans="1:2" x14ac:dyDescent="0.2">
      <c r="A11" s="302"/>
      <c r="B11" s="303"/>
    </row>
    <row r="12" spans="1:2" x14ac:dyDescent="0.2">
      <c r="A12" s="302"/>
      <c r="B12" s="303"/>
    </row>
    <row r="13" spans="1:2" x14ac:dyDescent="0.2">
      <c r="A13" s="302"/>
      <c r="B13" s="303"/>
    </row>
    <row r="14" spans="1:2" x14ac:dyDescent="0.2">
      <c r="A14" s="302"/>
      <c r="B14" s="303"/>
    </row>
    <row r="15" spans="1:2" x14ac:dyDescent="0.2">
      <c r="A15" s="302"/>
      <c r="B15" s="303"/>
    </row>
    <row r="16" spans="1:2" x14ac:dyDescent="0.2">
      <c r="A16" s="302"/>
      <c r="B16" s="303"/>
    </row>
    <row r="17" spans="1:2" x14ac:dyDescent="0.2">
      <c r="A17" s="302"/>
      <c r="B17" s="303"/>
    </row>
    <row r="18" spans="1:2" x14ac:dyDescent="0.2">
      <c r="A18" s="302"/>
      <c r="B18" s="303"/>
    </row>
    <row r="19" spans="1:2" x14ac:dyDescent="0.2">
      <c r="A19" s="302"/>
      <c r="B19" s="303"/>
    </row>
    <row r="20" spans="1:2" x14ac:dyDescent="0.2">
      <c r="A20" s="302"/>
      <c r="B20" s="303"/>
    </row>
    <row r="21" spans="1:2" x14ac:dyDescent="0.2">
      <c r="A21" s="302"/>
      <c r="B21" s="303"/>
    </row>
    <row r="22" spans="1:2" x14ac:dyDescent="0.2">
      <c r="A22" s="302"/>
      <c r="B22" s="303"/>
    </row>
    <row r="23" spans="1:2" x14ac:dyDescent="0.2">
      <c r="A23" s="302"/>
      <c r="B23" s="303"/>
    </row>
    <row r="24" spans="1:2" x14ac:dyDescent="0.2">
      <c r="A24" s="302"/>
      <c r="B24" s="303"/>
    </row>
    <row r="25" spans="1:2" x14ac:dyDescent="0.2">
      <c r="A25" s="302"/>
      <c r="B25" s="303"/>
    </row>
    <row r="26" spans="1:2" x14ac:dyDescent="0.2">
      <c r="A26" s="302"/>
      <c r="B26" s="303"/>
    </row>
    <row r="27" spans="1:2" x14ac:dyDescent="0.2">
      <c r="A27" s="302"/>
      <c r="B27" s="303"/>
    </row>
    <row r="28" spans="1:2" x14ac:dyDescent="0.2">
      <c r="A28" s="302"/>
      <c r="B28" s="303"/>
    </row>
    <row r="29" spans="1:2" x14ac:dyDescent="0.2">
      <c r="A29" s="302"/>
      <c r="B29" s="303"/>
    </row>
    <row r="30" spans="1:2" x14ac:dyDescent="0.2">
      <c r="A30" s="302"/>
      <c r="B30" s="303"/>
    </row>
    <row r="31" spans="1:2" x14ac:dyDescent="0.2">
      <c r="A31" s="302"/>
      <c r="B31" s="303"/>
    </row>
    <row r="32" spans="1:2" x14ac:dyDescent="0.2">
      <c r="A32" s="302"/>
      <c r="B32" s="303"/>
    </row>
    <row r="33" spans="1:2" x14ac:dyDescent="0.2">
      <c r="A33" s="302"/>
      <c r="B33" s="303"/>
    </row>
    <row r="34" spans="1:2" x14ac:dyDescent="0.2">
      <c r="A34" s="302"/>
      <c r="B34" s="303"/>
    </row>
    <row r="35" spans="1:2" x14ac:dyDescent="0.2">
      <c r="A35" s="302"/>
      <c r="B35" s="303"/>
    </row>
    <row r="36" spans="1:2" x14ac:dyDescent="0.2">
      <c r="A36" s="302"/>
      <c r="B36" s="303"/>
    </row>
    <row r="37" spans="1:2" x14ac:dyDescent="0.2">
      <c r="A37" s="302"/>
      <c r="B37" s="303"/>
    </row>
    <row r="38" spans="1:2" x14ac:dyDescent="0.2">
      <c r="A38" s="302"/>
      <c r="B38" s="303"/>
    </row>
    <row r="39" spans="1:2" x14ac:dyDescent="0.2">
      <c r="A39" s="302"/>
      <c r="B39" s="303"/>
    </row>
    <row r="40" spans="1:2" x14ac:dyDescent="0.2">
      <c r="A40" s="302"/>
      <c r="B40" s="303"/>
    </row>
    <row r="41" spans="1:2" x14ac:dyDescent="0.2">
      <c r="A41" s="302"/>
      <c r="B41" s="303"/>
    </row>
    <row r="42" spans="1:2" x14ac:dyDescent="0.2">
      <c r="A42" s="302"/>
      <c r="B42" s="303"/>
    </row>
    <row r="43" spans="1:2" x14ac:dyDescent="0.2">
      <c r="A43" s="302"/>
      <c r="B43" s="303"/>
    </row>
    <row r="44" spans="1:2" x14ac:dyDescent="0.2">
      <c r="A44" s="302"/>
      <c r="B44" s="303"/>
    </row>
    <row r="45" spans="1:2" x14ac:dyDescent="0.2">
      <c r="A45" s="302"/>
      <c r="B45" s="303"/>
    </row>
    <row r="46" spans="1:2" x14ac:dyDescent="0.2">
      <c r="A46" s="302"/>
      <c r="B46" s="303"/>
    </row>
    <row r="47" spans="1:2" x14ac:dyDescent="0.2">
      <c r="A47" s="302"/>
      <c r="B47" s="303"/>
    </row>
    <row r="48" spans="1:2" x14ac:dyDescent="0.2">
      <c r="A48" s="302"/>
      <c r="B48" s="303"/>
    </row>
    <row r="49" spans="1:2" x14ac:dyDescent="0.2">
      <c r="A49" s="302"/>
      <c r="B49" s="303"/>
    </row>
    <row r="50" spans="1:2" x14ac:dyDescent="0.2">
      <c r="A50" s="302"/>
      <c r="B50" s="303"/>
    </row>
    <row r="51" spans="1:2" x14ac:dyDescent="0.2">
      <c r="A51" s="302"/>
      <c r="B51" s="303"/>
    </row>
    <row r="52" spans="1:2" x14ac:dyDescent="0.2">
      <c r="A52" s="302"/>
      <c r="B52" s="303"/>
    </row>
    <row r="53" spans="1:2" x14ac:dyDescent="0.2">
      <c r="A53" s="302"/>
      <c r="B53" s="303"/>
    </row>
    <row r="54" spans="1:2" x14ac:dyDescent="0.2">
      <c r="A54" s="302"/>
      <c r="B54" s="303"/>
    </row>
    <row r="55" spans="1:2" x14ac:dyDescent="0.2">
      <c r="A55" s="302"/>
      <c r="B55" s="303"/>
    </row>
    <row r="56" spans="1:2" x14ac:dyDescent="0.2">
      <c r="A56" s="302"/>
      <c r="B56" s="303"/>
    </row>
    <row r="57" spans="1:2" x14ac:dyDescent="0.2">
      <c r="A57" s="302"/>
      <c r="B57" s="303"/>
    </row>
    <row r="58" spans="1:2" x14ac:dyDescent="0.2">
      <c r="A58" s="302"/>
      <c r="B58" s="303"/>
    </row>
    <row r="59" spans="1:2" x14ac:dyDescent="0.2">
      <c r="A59" s="302"/>
      <c r="B59" s="303"/>
    </row>
    <row r="60" spans="1:2" x14ac:dyDescent="0.2">
      <c r="A60" s="302"/>
      <c r="B60" s="303"/>
    </row>
    <row r="61" spans="1:2" x14ac:dyDescent="0.2">
      <c r="A61" s="302"/>
      <c r="B61" s="303"/>
    </row>
    <row r="62" spans="1:2" x14ac:dyDescent="0.2">
      <c r="A62" s="302"/>
      <c r="B62" s="303"/>
    </row>
    <row r="63" spans="1:2" x14ac:dyDescent="0.2">
      <c r="A63" s="302"/>
      <c r="B63" s="303"/>
    </row>
    <row r="64" spans="1:2" x14ac:dyDescent="0.2">
      <c r="A64" s="302"/>
      <c r="B64" s="303"/>
    </row>
    <row r="65" spans="1:2" x14ac:dyDescent="0.2">
      <c r="A65" s="302"/>
      <c r="B65" s="303"/>
    </row>
    <row r="66" spans="1:2" x14ac:dyDescent="0.2">
      <c r="A66" s="302"/>
      <c r="B66" s="303"/>
    </row>
    <row r="67" spans="1:2" x14ac:dyDescent="0.2">
      <c r="A67" s="302"/>
      <c r="B67" s="303"/>
    </row>
    <row r="68" spans="1:2" x14ac:dyDescent="0.2">
      <c r="A68" s="302"/>
      <c r="B68" s="303"/>
    </row>
    <row r="69" spans="1:2" x14ac:dyDescent="0.2">
      <c r="A69" s="302"/>
      <c r="B69" s="303"/>
    </row>
    <row r="70" spans="1:2" x14ac:dyDescent="0.2">
      <c r="A70" s="302"/>
      <c r="B70" s="303"/>
    </row>
    <row r="71" spans="1:2" x14ac:dyDescent="0.2">
      <c r="A71" s="302"/>
      <c r="B71" s="303"/>
    </row>
    <row r="72" spans="1:2" x14ac:dyDescent="0.2">
      <c r="A72" s="302"/>
      <c r="B72" s="303"/>
    </row>
    <row r="73" spans="1:2" x14ac:dyDescent="0.2">
      <c r="A73" s="302"/>
      <c r="B73" s="303"/>
    </row>
    <row r="74" spans="1:2" x14ac:dyDescent="0.2">
      <c r="A74" s="302"/>
      <c r="B74" s="303"/>
    </row>
    <row r="75" spans="1:2" x14ac:dyDescent="0.2">
      <c r="A75" s="302"/>
      <c r="B75" s="303"/>
    </row>
    <row r="76" spans="1:2" x14ac:dyDescent="0.2">
      <c r="A76" s="302"/>
      <c r="B76" s="303"/>
    </row>
    <row r="77" spans="1:2" x14ac:dyDescent="0.2">
      <c r="A77" s="302"/>
      <c r="B77" s="303"/>
    </row>
    <row r="78" spans="1:2" x14ac:dyDescent="0.2">
      <c r="A78" s="302"/>
      <c r="B78" s="303"/>
    </row>
    <row r="79" spans="1:2" x14ac:dyDescent="0.2">
      <c r="A79" s="302"/>
      <c r="B79" s="303"/>
    </row>
    <row r="80" spans="1:2" x14ac:dyDescent="0.2">
      <c r="A80" s="302"/>
      <c r="B80" s="303"/>
    </row>
    <row r="81" spans="1:2" x14ac:dyDescent="0.2">
      <c r="A81" s="302"/>
      <c r="B81" s="303"/>
    </row>
    <row r="82" spans="1:2" x14ac:dyDescent="0.2">
      <c r="A82" s="302"/>
      <c r="B82" s="303"/>
    </row>
    <row r="83" spans="1:2" x14ac:dyDescent="0.2">
      <c r="A83" s="302"/>
      <c r="B83" s="303"/>
    </row>
    <row r="84" spans="1:2" x14ac:dyDescent="0.2">
      <c r="A84" s="302"/>
      <c r="B84" s="303"/>
    </row>
    <row r="85" spans="1:2" x14ac:dyDescent="0.2">
      <c r="A85" s="302"/>
      <c r="B85" s="303"/>
    </row>
    <row r="86" spans="1:2" x14ac:dyDescent="0.2">
      <c r="A86" s="302"/>
      <c r="B86" s="303"/>
    </row>
    <row r="87" spans="1:2" x14ac:dyDescent="0.2">
      <c r="A87" s="302"/>
      <c r="B87" s="303"/>
    </row>
    <row r="88" spans="1:2" x14ac:dyDescent="0.2">
      <c r="A88" s="302"/>
      <c r="B88" s="303"/>
    </row>
    <row r="89" spans="1:2" x14ac:dyDescent="0.2">
      <c r="A89" s="302"/>
      <c r="B89" s="303"/>
    </row>
    <row r="90" spans="1:2" x14ac:dyDescent="0.2">
      <c r="A90" s="302"/>
      <c r="B90" s="303"/>
    </row>
    <row r="91" spans="1:2" ht="13.5" customHeight="1" x14ac:dyDescent="0.2">
      <c r="A91" s="302"/>
      <c r="B91" s="303"/>
    </row>
    <row r="92" spans="1:2" ht="13.5" customHeight="1" x14ac:dyDescent="0.2">
      <c r="A92" s="302"/>
      <c r="B92" s="303"/>
    </row>
    <row r="93" spans="1:2" ht="13.5" customHeight="1" x14ac:dyDescent="0.2">
      <c r="A93" s="302"/>
      <c r="B93" s="303"/>
    </row>
    <row r="94" spans="1:2" ht="13.5" customHeight="1" x14ac:dyDescent="0.2">
      <c r="A94" s="302"/>
      <c r="B94" s="303"/>
    </row>
    <row r="95" spans="1:2" ht="13.5" customHeight="1" x14ac:dyDescent="0.2">
      <c r="A95" s="302"/>
      <c r="B95" s="303"/>
    </row>
    <row r="96" spans="1:2" ht="13.5" customHeight="1" x14ac:dyDescent="0.2">
      <c r="A96" s="302"/>
      <c r="B96" s="303"/>
    </row>
    <row r="97" spans="1:2" ht="13.5" customHeight="1" x14ac:dyDescent="0.2">
      <c r="A97" s="302"/>
      <c r="B97" s="303"/>
    </row>
    <row r="98" spans="1:2" ht="13.5" customHeight="1" x14ac:dyDescent="0.2">
      <c r="A98" s="302"/>
      <c r="B98" s="303"/>
    </row>
    <row r="99" spans="1:2" ht="13.5" customHeight="1" x14ac:dyDescent="0.2">
      <c r="A99" s="302"/>
      <c r="B99" s="303"/>
    </row>
    <row r="100" spans="1:2" ht="13.5" customHeight="1" x14ac:dyDescent="0.2">
      <c r="A100" s="302"/>
      <c r="B100" s="303"/>
    </row>
    <row r="101" spans="1:2" ht="13.5" customHeight="1" x14ac:dyDescent="0.2">
      <c r="A101" s="302"/>
      <c r="B101" s="303"/>
    </row>
    <row r="102" spans="1:2" ht="13.5" customHeight="1" x14ac:dyDescent="0.2">
      <c r="A102" s="302"/>
      <c r="B102" s="303"/>
    </row>
    <row r="103" spans="1:2" ht="13.5" customHeight="1" x14ac:dyDescent="0.2">
      <c r="A103" s="302"/>
      <c r="B103" s="303"/>
    </row>
    <row r="104" spans="1:2" ht="13.5" customHeight="1" x14ac:dyDescent="0.2">
      <c r="A104" s="302"/>
      <c r="B104" s="303"/>
    </row>
    <row r="105" spans="1:2" ht="13.5" customHeight="1" x14ac:dyDescent="0.2">
      <c r="A105" s="302"/>
      <c r="B105" s="303"/>
    </row>
    <row r="106" spans="1:2" ht="13.5" customHeight="1" x14ac:dyDescent="0.2">
      <c r="A106" s="302"/>
      <c r="B106" s="303"/>
    </row>
    <row r="107" spans="1:2" ht="13.5" customHeight="1" x14ac:dyDescent="0.2">
      <c r="A107" s="302"/>
      <c r="B107" s="303"/>
    </row>
    <row r="108" spans="1:2" ht="13.5" customHeight="1" x14ac:dyDescent="0.2">
      <c r="A108" s="302"/>
      <c r="B108" s="303"/>
    </row>
    <row r="109" spans="1:2" ht="13.5" customHeight="1" x14ac:dyDescent="0.2">
      <c r="A109" s="302"/>
      <c r="B109" s="303"/>
    </row>
    <row r="110" spans="1:2" ht="13.5" customHeight="1" x14ac:dyDescent="0.2">
      <c r="A110" s="302"/>
      <c r="B110" s="303"/>
    </row>
    <row r="111" spans="1:2" ht="13.5" customHeight="1" x14ac:dyDescent="0.2">
      <c r="A111" s="302"/>
      <c r="B111" s="303"/>
    </row>
    <row r="112" spans="1:2" ht="13.5" customHeight="1" x14ac:dyDescent="0.2">
      <c r="A112" s="302"/>
      <c r="B112" s="303"/>
    </row>
    <row r="113" spans="1:2" ht="13.5" customHeight="1" x14ac:dyDescent="0.2">
      <c r="A113" s="302"/>
      <c r="B113" s="303"/>
    </row>
    <row r="114" spans="1:2" ht="13.5" customHeight="1" x14ac:dyDescent="0.2">
      <c r="A114" s="302"/>
      <c r="B114" s="303"/>
    </row>
    <row r="115" spans="1:2" ht="13.5" customHeight="1" x14ac:dyDescent="0.2">
      <c r="A115" s="302"/>
      <c r="B115" s="303"/>
    </row>
    <row r="116" spans="1:2" ht="13.5" customHeight="1" x14ac:dyDescent="0.2">
      <c r="A116" s="302"/>
      <c r="B116" s="303"/>
    </row>
    <row r="117" spans="1:2" ht="13.5" customHeight="1" x14ac:dyDescent="0.2">
      <c r="A117" s="302"/>
      <c r="B117" s="303"/>
    </row>
    <row r="118" spans="1:2" ht="13.5" customHeight="1" x14ac:dyDescent="0.2">
      <c r="A118" s="302"/>
      <c r="B118" s="303"/>
    </row>
    <row r="119" spans="1:2" ht="13.5" customHeight="1" x14ac:dyDescent="0.2">
      <c r="A119" s="302"/>
      <c r="B119" s="303"/>
    </row>
    <row r="120" spans="1:2" ht="13.5" customHeight="1" x14ac:dyDescent="0.2">
      <c r="A120" s="302"/>
      <c r="B120" s="303"/>
    </row>
    <row r="121" spans="1:2" ht="13.5" customHeight="1" x14ac:dyDescent="0.2">
      <c r="A121" s="302"/>
      <c r="B121" s="303"/>
    </row>
    <row r="122" spans="1:2" ht="13.5" customHeight="1" x14ac:dyDescent="0.2">
      <c r="A122" s="302"/>
      <c r="B122" s="303"/>
    </row>
    <row r="123" spans="1:2" ht="13.5" customHeight="1" x14ac:dyDescent="0.2">
      <c r="A123" s="302"/>
      <c r="B123" s="303"/>
    </row>
    <row r="124" spans="1:2" ht="13.5" customHeight="1" x14ac:dyDescent="0.2">
      <c r="A124" s="302"/>
      <c r="B124" s="303"/>
    </row>
    <row r="125" spans="1:2" ht="13.5" customHeight="1" x14ac:dyDescent="0.2">
      <c r="A125" s="302"/>
      <c r="B125" s="303"/>
    </row>
    <row r="126" spans="1:2" ht="13.5" customHeight="1" x14ac:dyDescent="0.2">
      <c r="A126" s="302"/>
      <c r="B126" s="303"/>
    </row>
    <row r="127" spans="1:2" ht="13.5" customHeight="1" x14ac:dyDescent="0.2">
      <c r="A127" s="302"/>
      <c r="B127" s="303"/>
    </row>
    <row r="128" spans="1:2" ht="13.5" customHeight="1" x14ac:dyDescent="0.2">
      <c r="A128" s="302"/>
      <c r="B128" s="303"/>
    </row>
    <row r="129" spans="1:2" ht="13.5" customHeight="1" x14ac:dyDescent="0.2">
      <c r="A129" s="302"/>
      <c r="B129" s="303"/>
    </row>
    <row r="130" spans="1:2" ht="13.5" customHeight="1" x14ac:dyDescent="0.2">
      <c r="A130" s="302"/>
      <c r="B130" s="303"/>
    </row>
    <row r="131" spans="1:2" ht="13.5" customHeight="1" x14ac:dyDescent="0.2">
      <c r="A131" s="302"/>
      <c r="B131" s="303"/>
    </row>
    <row r="132" spans="1:2" ht="13.5" customHeight="1" x14ac:dyDescent="0.2">
      <c r="A132" s="302"/>
      <c r="B132" s="303"/>
    </row>
    <row r="133" spans="1:2" ht="13.5" customHeight="1" x14ac:dyDescent="0.2">
      <c r="A133" s="302"/>
      <c r="B133" s="303"/>
    </row>
    <row r="134" spans="1:2" ht="13.5" customHeight="1" x14ac:dyDescent="0.2">
      <c r="A134" s="302"/>
      <c r="B134" s="303"/>
    </row>
    <row r="135" spans="1:2" ht="13.5" customHeight="1" x14ac:dyDescent="0.2">
      <c r="A135" s="302"/>
      <c r="B135" s="303"/>
    </row>
    <row r="136" spans="1:2" ht="13.5" customHeight="1" x14ac:dyDescent="0.2">
      <c r="A136" s="302"/>
      <c r="B136" s="303"/>
    </row>
    <row r="137" spans="1:2" x14ac:dyDescent="0.2">
      <c r="A137" s="302"/>
      <c r="B137" s="303"/>
    </row>
    <row r="138" spans="1:2" x14ac:dyDescent="0.2">
      <c r="A138" s="302"/>
      <c r="B138" s="303"/>
    </row>
    <row r="139" spans="1:2" x14ac:dyDescent="0.2">
      <c r="A139" s="302"/>
      <c r="B139" s="303"/>
    </row>
    <row r="140" spans="1:2" ht="13.5" thickBot="1" x14ac:dyDescent="0.25">
      <c r="A140" s="304"/>
      <c r="B140" s="305"/>
    </row>
    <row r="141" spans="1:2" ht="39.75" customHeight="1" thickTop="1" x14ac:dyDescent="0.2">
      <c r="A141" s="319" t="s">
        <v>359</v>
      </c>
      <c r="B141" s="320"/>
    </row>
    <row r="142" spans="1:2" ht="45" customHeight="1" x14ac:dyDescent="0.2">
      <c r="A142" s="321"/>
      <c r="B142" s="321"/>
    </row>
    <row r="143" spans="1:2" ht="51.75" customHeight="1" x14ac:dyDescent="0.2">
      <c r="A143" s="307"/>
      <c r="B143" s="307"/>
    </row>
  </sheetData>
  <mergeCells count="5">
    <mergeCell ref="A143:B143"/>
    <mergeCell ref="A3:B3"/>
    <mergeCell ref="A4:B140"/>
    <mergeCell ref="A141:B141"/>
    <mergeCell ref="A142:B142"/>
  </mergeCells>
  <phoneticPr fontId="5" type="noConversion"/>
  <printOptions horizontalCentered="1"/>
  <pageMargins left="0.59055118110236227" right="0.59055118110236227" top="0.70866141732283472" bottom="0.51181102362204722" header="0" footer="0"/>
  <pageSetup paperSize="9" scale="80"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Est flujos Efect</vt:lpstr>
      <vt:lpstr>Balance-1</vt:lpstr>
      <vt:lpstr>Balance-2</vt:lpstr>
      <vt:lpstr>Pda-Ganc</vt:lpstr>
      <vt:lpstr>SUBV</vt:lpstr>
      <vt:lpstr>END</vt:lpstr>
      <vt:lpstr>MEM 1</vt:lpstr>
      <vt:lpstr>MEM 2</vt:lpstr>
      <vt:lpstr>MEM 3</vt:lpstr>
      <vt:lpstr>ENCOM</vt:lpstr>
      <vt:lpstr>INVER</vt:lpstr>
      <vt:lpstr>PERSONAL</vt:lpstr>
      <vt:lpstr>'Balance-1'!Área_de_impresión</vt:lpstr>
      <vt:lpstr>'Balance-2'!Área_de_impresión</vt:lpstr>
      <vt:lpstr>ENCOM!Área_de_impresión</vt:lpstr>
      <vt:lpstr>'Est flujos Efect'!Área_de_impresión</vt:lpstr>
      <vt:lpstr>INVER!Área_de_impresión</vt:lpstr>
      <vt:lpstr>'MEM 1'!Área_de_impresión</vt:lpstr>
      <vt:lpstr>'MEM 2'!Área_de_impresión</vt:lpstr>
      <vt:lpstr>'MEM 3'!Área_de_impresión</vt:lpstr>
      <vt:lpstr>'Pda-Ganc'!Área_de_impresión</vt:lpstr>
    </vt:vector>
  </TitlesOfParts>
  <Company>Consejería de Economía y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dc:creator>
  <cp:lastModifiedBy>Luis</cp:lastModifiedBy>
  <cp:lastPrinted>2020-10-22T12:48:16Z</cp:lastPrinted>
  <dcterms:created xsi:type="dcterms:W3CDTF">2007-11-09T11:40:44Z</dcterms:created>
  <dcterms:modified xsi:type="dcterms:W3CDTF">2021-03-04T14:22:56Z</dcterms:modified>
</cp:coreProperties>
</file>